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x\Desktop\ФІНПЛАН 2021\"/>
    </mc:Choice>
  </mc:AlternateContent>
  <bookViews>
    <workbookView xWindow="0" yWindow="0" windowWidth="21570" windowHeight="8070" tabRatio="838" firstSheet="1" activeTab="2"/>
  </bookViews>
  <sheets>
    <sheet name="Осн. фін. пок." sheetId="14" r:id="rId1"/>
    <sheet name="I. Фін результат" sheetId="20" r:id="rId2"/>
    <sheet name="Розшифровка до Формування" sheetId="22" r:id="rId3"/>
    <sheet name="ІІ. Розр. з бюджетом" sheetId="19" r:id="rId4"/>
    <sheet name="ІІІ. Рух грош. коштів" sheetId="18" r:id="rId5"/>
    <sheet name="Розшифровка до Руху" sheetId="23" r:id="rId6"/>
    <sheet name="IV. Кап. інвестиції" sheetId="3" r:id="rId7"/>
    <sheet name="Розшифровка кап" sheetId="24" r:id="rId8"/>
    <sheet name=" V. Коефіцієнти" sheetId="11" r:id="rId9"/>
    <sheet name="6.1. Інша інфо_1" sheetId="10" r:id="rId10"/>
    <sheet name="6.2. Інша інфо_2" sheetId="9" r:id="rId11"/>
    <sheet name="VII Статутн капіт" sheetId="21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8">' V. Коефіцієнти'!$6:$6</definedName>
    <definedName name="_xlnm.Print_Titles" localSheetId="1">'I. Фін результат'!$4:$6</definedName>
    <definedName name="_xlnm.Print_Titles" localSheetId="3">'ІІ. Розр. з бюджетом'!$4:$6</definedName>
    <definedName name="_xlnm.Print_Titles" localSheetId="4">'ІІІ. Рух грош. коштів'!$4:$6</definedName>
    <definedName name="_xlnm.Print_Titles" localSheetId="0">'Осн. фін. пок.'!$46:$48</definedName>
    <definedName name="Заголовки_для_печати_МИ">'[28]1993'!$A$1:$IV$3,'[28]1993'!$A$1:$A$65536</definedName>
    <definedName name="йуц">#REF!</definedName>
    <definedName name="йцу">#REF!</definedName>
    <definedName name="йцуйй">#REF!</definedName>
    <definedName name="йцукц">'[29]7  Інші витрати'!#REF!</definedName>
    <definedName name="і">[30]Inform!$F$2</definedName>
    <definedName name="ів">#REF!</definedName>
    <definedName name="ів___0">#REF!</definedName>
    <definedName name="ів_22">#REF!</definedName>
    <definedName name="ів_26">#REF!</definedName>
    <definedName name="іваіа">'[29]7  Інші витрати'!#REF!</definedName>
    <definedName name="іваф">#REF!</definedName>
    <definedName name="івів">'[12]МТР Газ України'!$B$1</definedName>
    <definedName name="іцу">[23]Inform!$G$2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8">' V. Коефіцієнти'!$A$1:$H$27</definedName>
    <definedName name="_xlnm.Print_Area" localSheetId="9">'6.1. Інша інфо_1'!$A$1:$O$60</definedName>
    <definedName name="_xlnm.Print_Area" localSheetId="10">'6.2. Інша інфо_2'!$A$1:$AE$50</definedName>
    <definedName name="_xlnm.Print_Area" localSheetId="1">'I. Фін результат'!$A$1:$J$99</definedName>
    <definedName name="_xlnm.Print_Area" localSheetId="6">'IV. Кап. інвестиції'!$A$1:$J$18</definedName>
    <definedName name="_xlnm.Print_Area" localSheetId="11">'VII Статутн капіт'!$A$1:$J$23</definedName>
    <definedName name="_xlnm.Print_Area" localSheetId="3">'ІІ. Розр. з бюджетом'!$A$1:$J$47</definedName>
    <definedName name="_xlnm.Print_Area" localSheetId="4">'ІІІ. Рух грош. коштів'!$A$1:$J$71</definedName>
    <definedName name="_xlnm.Print_Area" localSheetId="0">'Осн. фін. пок.'!$A$1:$J$133</definedName>
    <definedName name="_xlnm.Print_Area" localSheetId="5">'Розшифровка до Руху'!$A$1:$J$27</definedName>
    <definedName name="_xlnm.Print_Area" localSheetId="2">'Розшифровка до Формування'!$A$1:$J$44</definedName>
    <definedName name="_xlnm.Print_Area" localSheetId="7">'Розшифровка кап'!$A$1:$J$19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'[29]7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62913"/>
</workbook>
</file>

<file path=xl/calcChain.xml><?xml version="1.0" encoding="utf-8"?>
<calcChain xmlns="http://schemas.openxmlformats.org/spreadsheetml/2006/main">
  <c r="F79" i="20" l="1"/>
  <c r="F9" i="18" l="1"/>
  <c r="F27" i="19" l="1"/>
  <c r="F33" i="19"/>
  <c r="I17" i="19"/>
  <c r="I75" i="14" l="1"/>
  <c r="H75" i="14"/>
  <c r="G75" i="14"/>
  <c r="F75" i="14"/>
  <c r="G50" i="14"/>
  <c r="I50" i="14"/>
  <c r="H50" i="14"/>
  <c r="Z7" i="9" l="1"/>
  <c r="H24" i="10" l="1"/>
  <c r="F25" i="19" l="1"/>
  <c r="AC7" i="9" l="1"/>
  <c r="H25" i="10" l="1"/>
  <c r="H23" i="10" l="1"/>
  <c r="V31" i="9" l="1"/>
  <c r="W31" i="9"/>
  <c r="X31" i="9"/>
  <c r="Y31" i="9"/>
  <c r="Z31" i="9"/>
  <c r="G31" i="9"/>
  <c r="H31" i="9"/>
  <c r="I31" i="9"/>
  <c r="J31" i="9"/>
  <c r="K31" i="9"/>
  <c r="L31" i="9"/>
  <c r="M31" i="9"/>
  <c r="N31" i="9"/>
  <c r="O31" i="9"/>
  <c r="P31" i="9"/>
  <c r="C8" i="24"/>
  <c r="E95" i="20" l="1"/>
  <c r="E106" i="14"/>
  <c r="E97" i="14"/>
  <c r="E96" i="14" s="1"/>
  <c r="E102" i="14" s="1"/>
  <c r="C106" i="14"/>
  <c r="C97" i="14"/>
  <c r="D97" i="14"/>
  <c r="E21" i="18"/>
  <c r="F28" i="19" l="1"/>
  <c r="F29" i="19"/>
  <c r="I9" i="19" l="1"/>
  <c r="I8" i="18"/>
  <c r="H8" i="18"/>
  <c r="G8" i="18"/>
  <c r="D8" i="18"/>
  <c r="E8" i="18" l="1"/>
  <c r="J25" i="10" l="1"/>
  <c r="H18" i="10" l="1"/>
  <c r="L16" i="10" l="1"/>
  <c r="J24" i="10"/>
  <c r="J23" i="10"/>
  <c r="F20" i="22" l="1"/>
  <c r="J31" i="22"/>
  <c r="I31" i="22"/>
  <c r="H31" i="22"/>
  <c r="G31" i="22"/>
  <c r="F31" i="22"/>
  <c r="E31" i="22"/>
  <c r="J35" i="22"/>
  <c r="I35" i="22"/>
  <c r="H35" i="22"/>
  <c r="G35" i="22"/>
  <c r="F35" i="22"/>
  <c r="E35" i="22"/>
  <c r="I9" i="20"/>
  <c r="J14" i="10" l="1"/>
  <c r="AA30" i="9"/>
  <c r="AA29" i="9"/>
  <c r="AA28" i="9"/>
  <c r="AA27" i="9"/>
  <c r="AE26" i="9"/>
  <c r="AE31" i="9" s="1"/>
  <c r="AD26" i="9"/>
  <c r="AD31" i="9" s="1"/>
  <c r="AC26" i="9"/>
  <c r="AC31" i="9" s="1"/>
  <c r="AB26" i="9"/>
  <c r="AB31" i="9" s="1"/>
  <c r="Q30" i="9"/>
  <c r="Q29" i="9"/>
  <c r="Q28" i="9"/>
  <c r="Q27" i="9"/>
  <c r="U26" i="9"/>
  <c r="U31" i="9" s="1"/>
  <c r="T26" i="9"/>
  <c r="T31" i="9" s="1"/>
  <c r="S26" i="9"/>
  <c r="R26" i="9"/>
  <c r="R31" i="9" s="1"/>
  <c r="Q26" i="9" l="1"/>
  <c r="Q31" i="9" s="1"/>
  <c r="S31" i="9"/>
  <c r="AA26" i="9"/>
  <c r="AA31" i="9" s="1"/>
  <c r="Q32" i="9" l="1"/>
  <c r="D14" i="10"/>
  <c r="C9" i="23"/>
  <c r="C21" i="18"/>
  <c r="D21" i="18"/>
  <c r="D9" i="19"/>
  <c r="C31" i="22"/>
  <c r="E9" i="19"/>
  <c r="C20" i="22"/>
  <c r="D20" i="22"/>
  <c r="D31" i="22"/>
  <c r="D35" i="22"/>
  <c r="C35" i="22"/>
  <c r="E20" i="22"/>
  <c r="F14" i="20" l="1"/>
  <c r="D7" i="22"/>
  <c r="F90" i="20"/>
  <c r="F71" i="20"/>
  <c r="D9" i="20"/>
  <c r="D18" i="20"/>
  <c r="D19" i="20"/>
  <c r="D40" i="20"/>
  <c r="D48" i="20"/>
  <c r="D52" i="20"/>
  <c r="D64" i="20"/>
  <c r="D78" i="20" s="1"/>
  <c r="D67" i="20"/>
  <c r="D84" i="20"/>
  <c r="D85" i="20"/>
  <c r="D86" i="20"/>
  <c r="D87" i="20"/>
  <c r="D95" i="20"/>
  <c r="D79" i="20" l="1"/>
  <c r="D59" i="20"/>
  <c r="D70" i="20" s="1"/>
  <c r="D75" i="20" s="1"/>
  <c r="E23" i="23"/>
  <c r="D23" i="23"/>
  <c r="G23" i="23"/>
  <c r="H23" i="23"/>
  <c r="I23" i="23"/>
  <c r="J23" i="23"/>
  <c r="C23" i="23"/>
  <c r="C17" i="23"/>
  <c r="F23" i="23" l="1"/>
  <c r="C16" i="23"/>
  <c r="D82" i="20"/>
  <c r="D88" i="20" s="1"/>
  <c r="F20" i="18"/>
  <c r="F16" i="18"/>
  <c r="C7" i="24" l="1"/>
  <c r="F9" i="24"/>
  <c r="F11" i="24"/>
  <c r="F12" i="24"/>
  <c r="F13" i="24"/>
  <c r="F14" i="24"/>
  <c r="F15" i="24"/>
  <c r="E8" i="24"/>
  <c r="E7" i="24" s="1"/>
  <c r="G8" i="24"/>
  <c r="G7" i="24" s="1"/>
  <c r="H8" i="24"/>
  <c r="H7" i="24" s="1"/>
  <c r="I8" i="24"/>
  <c r="I7" i="24" s="1"/>
  <c r="J8" i="24"/>
  <c r="J7" i="24" s="1"/>
  <c r="D8" i="24"/>
  <c r="D7" i="24" s="1"/>
  <c r="E17" i="23"/>
  <c r="E16" i="23" s="1"/>
  <c r="G17" i="23"/>
  <c r="G16" i="23" s="1"/>
  <c r="H17" i="23"/>
  <c r="H16" i="23" s="1"/>
  <c r="I17" i="23"/>
  <c r="I16" i="23" s="1"/>
  <c r="J17" i="23"/>
  <c r="J16" i="23" s="1"/>
  <c r="D17" i="23"/>
  <c r="D16" i="23" s="1"/>
  <c r="F8" i="23"/>
  <c r="F10" i="23"/>
  <c r="F11" i="23"/>
  <c r="F12" i="23"/>
  <c r="F13" i="23"/>
  <c r="F15" i="23"/>
  <c r="F18" i="23"/>
  <c r="F21" i="23"/>
  <c r="F22" i="23"/>
  <c r="F24" i="23"/>
  <c r="F7" i="23"/>
  <c r="D9" i="23"/>
  <c r="E9" i="23"/>
  <c r="G9" i="23"/>
  <c r="H9" i="23"/>
  <c r="I9" i="23"/>
  <c r="J9" i="23"/>
  <c r="F16" i="23" l="1"/>
  <c r="F9" i="23"/>
  <c r="F17" i="23"/>
  <c r="F8" i="24"/>
  <c r="F7" i="24" s="1"/>
  <c r="F30" i="22" l="1"/>
  <c r="F28" i="22"/>
  <c r="F27" i="22"/>
  <c r="F26" i="22"/>
  <c r="F25" i="22"/>
  <c r="F24" i="22"/>
  <c r="F23" i="22"/>
  <c r="F22" i="22"/>
  <c r="F21" i="22"/>
  <c r="E7" i="22"/>
  <c r="C7" i="22"/>
  <c r="J7" i="22"/>
  <c r="I7" i="22"/>
  <c r="H7" i="22"/>
  <c r="G7" i="22"/>
  <c r="F18" i="22"/>
  <c r="C109" i="14"/>
  <c r="F18" i="10"/>
  <c r="F7" i="22" l="1"/>
  <c r="C42" i="18" l="1"/>
  <c r="J27" i="19" l="1"/>
  <c r="I27" i="19"/>
  <c r="H27" i="19"/>
  <c r="G27" i="19"/>
  <c r="E27" i="19"/>
  <c r="F17" i="22" l="1"/>
  <c r="F16" i="22"/>
  <c r="F15" i="22"/>
  <c r="F14" i="22"/>
  <c r="F13" i="22"/>
  <c r="F11" i="22"/>
  <c r="F10" i="22"/>
  <c r="F9" i="22"/>
  <c r="F8" i="22"/>
  <c r="F19" i="22"/>
  <c r="C95" i="20" l="1"/>
  <c r="F36" i="20" l="1"/>
  <c r="F45" i="18" l="1"/>
  <c r="F46" i="18"/>
  <c r="D44" i="18"/>
  <c r="E44" i="18"/>
  <c r="G44" i="18"/>
  <c r="H44" i="18"/>
  <c r="I44" i="18"/>
  <c r="J44" i="18"/>
  <c r="C44" i="18"/>
  <c r="F47" i="18"/>
  <c r="F44" i="18" l="1"/>
  <c r="D94" i="14" l="1"/>
  <c r="E94" i="14"/>
  <c r="F94" i="14"/>
  <c r="E20" i="11" l="1"/>
  <c r="F20" i="11"/>
  <c r="G20" i="11"/>
  <c r="E16" i="11"/>
  <c r="F16" i="11"/>
  <c r="G16" i="11"/>
  <c r="E15" i="11"/>
  <c r="F15" i="11"/>
  <c r="G15" i="11"/>
  <c r="D15" i="11"/>
  <c r="F10" i="10" l="1"/>
  <c r="F22" i="10" s="1"/>
  <c r="F22" i="20"/>
  <c r="D58" i="18" l="1"/>
  <c r="E58" i="18"/>
  <c r="G58" i="18"/>
  <c r="H58" i="18"/>
  <c r="I58" i="18"/>
  <c r="J58" i="18"/>
  <c r="C58" i="18"/>
  <c r="F40" i="18"/>
  <c r="F43" i="18"/>
  <c r="F48" i="18"/>
  <c r="F49" i="18"/>
  <c r="F50" i="18"/>
  <c r="G42" i="18"/>
  <c r="G41" i="18" s="1"/>
  <c r="D42" i="18"/>
  <c r="E42" i="18"/>
  <c r="H42" i="18"/>
  <c r="I42" i="18"/>
  <c r="J42" i="18"/>
  <c r="G21" i="18"/>
  <c r="H21" i="18"/>
  <c r="I21" i="18"/>
  <c r="J21" i="18"/>
  <c r="C18" i="18"/>
  <c r="C8" i="18"/>
  <c r="F27" i="18"/>
  <c r="F28" i="18"/>
  <c r="F29" i="18"/>
  <c r="F30" i="18"/>
  <c r="F32" i="19"/>
  <c r="F30" i="19"/>
  <c r="D27" i="19"/>
  <c r="C27" i="19"/>
  <c r="F58" i="18" l="1"/>
  <c r="C41" i="18"/>
  <c r="D41" i="18"/>
  <c r="I41" i="18"/>
  <c r="H41" i="18"/>
  <c r="J41" i="18"/>
  <c r="F42" i="18"/>
  <c r="E41" i="18"/>
  <c r="F21" i="18"/>
  <c r="F8" i="18"/>
  <c r="J9" i="21"/>
  <c r="J55" i="18" s="1"/>
  <c r="G9" i="21"/>
  <c r="G55" i="18" s="1"/>
  <c r="H9" i="21"/>
  <c r="H55" i="18" s="1"/>
  <c r="I9" i="21"/>
  <c r="I55" i="18" s="1"/>
  <c r="D9" i="21"/>
  <c r="E9" i="21"/>
  <c r="C9" i="21"/>
  <c r="F12" i="21"/>
  <c r="F11" i="21"/>
  <c r="E9" i="20"/>
  <c r="O44" i="9"/>
  <c r="Q44" i="9"/>
  <c r="S44" i="9"/>
  <c r="M41" i="9"/>
  <c r="G44" i="9"/>
  <c r="I44" i="9"/>
  <c r="K44" i="9"/>
  <c r="E44" i="9"/>
  <c r="F14" i="10"/>
  <c r="H14" i="10"/>
  <c r="N14" i="10"/>
  <c r="H10" i="10"/>
  <c r="H22" i="10" s="1"/>
  <c r="E126" i="14" s="1"/>
  <c r="J10" i="10"/>
  <c r="D10" i="10"/>
  <c r="H19" i="19"/>
  <c r="I19" i="19"/>
  <c r="J19" i="19"/>
  <c r="G19" i="19"/>
  <c r="D19" i="19"/>
  <c r="D75" i="14" s="1"/>
  <c r="E19" i="19"/>
  <c r="E75" i="14" s="1"/>
  <c r="C19" i="19"/>
  <c r="C75" i="14" s="1"/>
  <c r="AC16" i="9"/>
  <c r="W17" i="9"/>
  <c r="Q17" i="9"/>
  <c r="Z16" i="9"/>
  <c r="T17" i="9"/>
  <c r="V8" i="9"/>
  <c r="N8" i="9"/>
  <c r="R8" i="9"/>
  <c r="K45" i="10"/>
  <c r="G116" i="14"/>
  <c r="H116" i="14"/>
  <c r="I116" i="14"/>
  <c r="J116" i="14"/>
  <c r="G112" i="14"/>
  <c r="H112" i="14"/>
  <c r="I112" i="14"/>
  <c r="J112" i="14"/>
  <c r="C116" i="14"/>
  <c r="D116" i="14"/>
  <c r="E116" i="14"/>
  <c r="C112" i="14"/>
  <c r="D112" i="14"/>
  <c r="E112" i="14"/>
  <c r="F117" i="14"/>
  <c r="F118" i="14"/>
  <c r="F119" i="14"/>
  <c r="F113" i="14"/>
  <c r="F114" i="14"/>
  <c r="F115" i="14"/>
  <c r="D60" i="10"/>
  <c r="G60" i="10"/>
  <c r="J60" i="10"/>
  <c r="M57" i="10"/>
  <c r="M54" i="10"/>
  <c r="M51" i="10"/>
  <c r="M36" i="10"/>
  <c r="J36" i="10"/>
  <c r="G36" i="10"/>
  <c r="D36" i="10"/>
  <c r="N11" i="10"/>
  <c r="N12" i="10"/>
  <c r="N13" i="10"/>
  <c r="N15" i="10"/>
  <c r="N16" i="10"/>
  <c r="N17" i="10"/>
  <c r="D18" i="10"/>
  <c r="D22" i="10" s="1"/>
  <c r="F91" i="20"/>
  <c r="N20" i="10"/>
  <c r="N21" i="10"/>
  <c r="F127" i="14"/>
  <c r="D24" i="10"/>
  <c r="C128" i="14" s="1"/>
  <c r="D25" i="10"/>
  <c r="C129" i="14" s="1"/>
  <c r="F128" i="14"/>
  <c r="E128" i="14"/>
  <c r="E129" i="14"/>
  <c r="D126" i="14"/>
  <c r="F23" i="10"/>
  <c r="D127" i="14" s="1"/>
  <c r="F24" i="10"/>
  <c r="D128" i="14" s="1"/>
  <c r="F25" i="10"/>
  <c r="D129" i="14" s="1"/>
  <c r="D125" i="14"/>
  <c r="E125" i="14"/>
  <c r="C125" i="14"/>
  <c r="F123" i="14"/>
  <c r="F124" i="14"/>
  <c r="F122" i="14"/>
  <c r="E123" i="14"/>
  <c r="E124" i="14"/>
  <c r="E122" i="14"/>
  <c r="D123" i="14"/>
  <c r="D124" i="14"/>
  <c r="D122" i="14"/>
  <c r="C123" i="14"/>
  <c r="C124" i="14"/>
  <c r="C122" i="14"/>
  <c r="C94" i="14"/>
  <c r="D106" i="14"/>
  <c r="F106" i="14"/>
  <c r="D50" i="14"/>
  <c r="D56" i="14"/>
  <c r="D60" i="14"/>
  <c r="D61" i="14"/>
  <c r="D62" i="14"/>
  <c r="D63" i="14"/>
  <c r="D67" i="14"/>
  <c r="D68" i="14"/>
  <c r="D69" i="14"/>
  <c r="D70" i="14"/>
  <c r="E50" i="14"/>
  <c r="E52" i="20"/>
  <c r="E56" i="14" s="1"/>
  <c r="E60" i="14"/>
  <c r="E61" i="14"/>
  <c r="E62" i="14"/>
  <c r="E63" i="14"/>
  <c r="E67" i="14"/>
  <c r="E68" i="14"/>
  <c r="E69" i="14"/>
  <c r="E70" i="14"/>
  <c r="C9" i="20"/>
  <c r="C51" i="14" s="1"/>
  <c r="C50" i="14"/>
  <c r="C19" i="20"/>
  <c r="C53" i="14" s="1"/>
  <c r="C40" i="20"/>
  <c r="C54" i="14" s="1"/>
  <c r="C48" i="20"/>
  <c r="C55" i="14" s="1"/>
  <c r="C52" i="20"/>
  <c r="C56" i="14" s="1"/>
  <c r="C61" i="14"/>
  <c r="C63" i="14"/>
  <c r="C60" i="14"/>
  <c r="C62" i="14"/>
  <c r="C64" i="20"/>
  <c r="C64" i="14" s="1"/>
  <c r="C67" i="20"/>
  <c r="C65" i="14" s="1"/>
  <c r="C67" i="14"/>
  <c r="C68" i="14"/>
  <c r="C69" i="14"/>
  <c r="C70" i="14"/>
  <c r="D20" i="11"/>
  <c r="C7" i="3"/>
  <c r="C88" i="14" s="1"/>
  <c r="D16" i="11"/>
  <c r="E85" i="20"/>
  <c r="E87" i="20"/>
  <c r="C84" i="20"/>
  <c r="C86" i="20"/>
  <c r="C85" i="20"/>
  <c r="C87" i="20"/>
  <c r="D96" i="14"/>
  <c r="D102" i="14" s="1"/>
  <c r="F97" i="14"/>
  <c r="F96" i="14" s="1"/>
  <c r="F102" i="14" s="1"/>
  <c r="C96" i="14"/>
  <c r="C102" i="14" s="1"/>
  <c r="H7" i="3"/>
  <c r="I7" i="3"/>
  <c r="J7" i="3"/>
  <c r="G7" i="3"/>
  <c r="D7" i="3"/>
  <c r="E7" i="3"/>
  <c r="F18" i="11" s="1"/>
  <c r="D80" i="14"/>
  <c r="D85" i="14"/>
  <c r="E80" i="14"/>
  <c r="E85" i="14"/>
  <c r="F80" i="14"/>
  <c r="C36" i="18"/>
  <c r="C54" i="18"/>
  <c r="C80" i="14"/>
  <c r="C85" i="14"/>
  <c r="D81" i="14"/>
  <c r="E81" i="14"/>
  <c r="C81" i="14"/>
  <c r="F67" i="18"/>
  <c r="F85" i="14" s="1"/>
  <c r="F63" i="18"/>
  <c r="F61" i="18"/>
  <c r="F59" i="18"/>
  <c r="E54" i="18"/>
  <c r="D54" i="18"/>
  <c r="F57" i="18"/>
  <c r="F51" i="18"/>
  <c r="H36" i="18"/>
  <c r="I36" i="18"/>
  <c r="J36" i="18"/>
  <c r="G36" i="18"/>
  <c r="D36" i="18"/>
  <c r="E36" i="18"/>
  <c r="I18" i="18"/>
  <c r="D18" i="18"/>
  <c r="D34" i="18" s="1"/>
  <c r="D82" i="14" s="1"/>
  <c r="F10" i="18"/>
  <c r="F11" i="18"/>
  <c r="F12" i="18"/>
  <c r="F81" i="14" s="1"/>
  <c r="F13" i="18"/>
  <c r="F14" i="18"/>
  <c r="F15" i="18"/>
  <c r="F22" i="18"/>
  <c r="F23" i="18"/>
  <c r="F24" i="18"/>
  <c r="F25" i="18"/>
  <c r="F26" i="18"/>
  <c r="F31" i="18"/>
  <c r="F32" i="18"/>
  <c r="F33" i="18"/>
  <c r="F19" i="18"/>
  <c r="C36" i="19"/>
  <c r="C77" i="14" s="1"/>
  <c r="C40" i="19"/>
  <c r="C76" i="14"/>
  <c r="H40" i="19"/>
  <c r="I40" i="19"/>
  <c r="J40" i="19"/>
  <c r="G40" i="19"/>
  <c r="D40" i="19"/>
  <c r="E40" i="19"/>
  <c r="J36" i="19"/>
  <c r="I36" i="19"/>
  <c r="H36" i="19"/>
  <c r="G36" i="19"/>
  <c r="E36" i="19"/>
  <c r="E77" i="14" s="1"/>
  <c r="D36" i="19"/>
  <c r="D77" i="14" s="1"/>
  <c r="D76" i="14"/>
  <c r="E76" i="14"/>
  <c r="F20" i="19"/>
  <c r="F21" i="19"/>
  <c r="F22" i="19"/>
  <c r="F23" i="19"/>
  <c r="F24" i="19"/>
  <c r="F26" i="19"/>
  <c r="F34" i="19"/>
  <c r="F37" i="19"/>
  <c r="F38" i="19"/>
  <c r="F39" i="19"/>
  <c r="F41" i="19"/>
  <c r="F42" i="19"/>
  <c r="C9" i="19"/>
  <c r="H9" i="19"/>
  <c r="J9" i="19"/>
  <c r="G9" i="19"/>
  <c r="J52" i="14"/>
  <c r="J57" i="14" s="1"/>
  <c r="J66" i="14" s="1"/>
  <c r="J71" i="14" s="1"/>
  <c r="J90" i="14" s="1"/>
  <c r="C73" i="14"/>
  <c r="D73" i="14"/>
  <c r="E73" i="14"/>
  <c r="D72" i="14"/>
  <c r="E72" i="14"/>
  <c r="C72" i="14"/>
  <c r="J59" i="14"/>
  <c r="H87" i="20"/>
  <c r="I87" i="20"/>
  <c r="J87" i="20"/>
  <c r="G87" i="20"/>
  <c r="H86" i="20"/>
  <c r="I86" i="20"/>
  <c r="J86" i="20"/>
  <c r="G86" i="20"/>
  <c r="E86" i="20"/>
  <c r="H85" i="20"/>
  <c r="I85" i="20"/>
  <c r="J85" i="20"/>
  <c r="G85" i="20"/>
  <c r="H84" i="20"/>
  <c r="I84" i="20"/>
  <c r="J84" i="20"/>
  <c r="G84" i="20"/>
  <c r="E84" i="20"/>
  <c r="D53" i="14"/>
  <c r="D54" i="14"/>
  <c r="D65" i="14"/>
  <c r="E19" i="20"/>
  <c r="E53" i="14" s="1"/>
  <c r="E40" i="20"/>
  <c r="E54" i="14" s="1"/>
  <c r="E67" i="20"/>
  <c r="E65" i="14" s="1"/>
  <c r="G9" i="20"/>
  <c r="H9" i="20"/>
  <c r="H18" i="20" s="1"/>
  <c r="I18" i="20"/>
  <c r="J9" i="20"/>
  <c r="J18" i="20" s="1"/>
  <c r="G19" i="20"/>
  <c r="H19" i="20"/>
  <c r="I19" i="20"/>
  <c r="J19" i="20"/>
  <c r="F41" i="20"/>
  <c r="F42" i="20"/>
  <c r="F43" i="20"/>
  <c r="F44" i="20"/>
  <c r="F45" i="20"/>
  <c r="F46" i="20"/>
  <c r="F47" i="20"/>
  <c r="F53" i="20"/>
  <c r="F54" i="20"/>
  <c r="F55" i="20"/>
  <c r="F56" i="20"/>
  <c r="F57" i="20"/>
  <c r="F58" i="20"/>
  <c r="F61" i="20"/>
  <c r="F61" i="14" s="1"/>
  <c r="F63" i="20"/>
  <c r="F63" i="14" s="1"/>
  <c r="F68" i="20"/>
  <c r="F69" i="20"/>
  <c r="F67" i="14"/>
  <c r="F74" i="20"/>
  <c r="F70" i="14" s="1"/>
  <c r="G40" i="20"/>
  <c r="G52" i="20"/>
  <c r="G67" i="20"/>
  <c r="H40" i="20"/>
  <c r="H52" i="20"/>
  <c r="H67" i="20"/>
  <c r="I40" i="20"/>
  <c r="I52" i="20"/>
  <c r="I67" i="20"/>
  <c r="J40" i="20"/>
  <c r="J52" i="20"/>
  <c r="J67" i="20"/>
  <c r="D55" i="14"/>
  <c r="E48" i="20"/>
  <c r="E55" i="14" s="1"/>
  <c r="F49" i="20"/>
  <c r="F50" i="20"/>
  <c r="F51" i="20"/>
  <c r="G48" i="20"/>
  <c r="H48" i="20"/>
  <c r="I48" i="20"/>
  <c r="J48" i="20"/>
  <c r="D64" i="14"/>
  <c r="E64" i="20"/>
  <c r="E64" i="14" s="1"/>
  <c r="F8" i="20"/>
  <c r="F60" i="20"/>
  <c r="F60" i="14" s="1"/>
  <c r="F62" i="20"/>
  <c r="F62" i="14" s="1"/>
  <c r="F65" i="20"/>
  <c r="F66" i="20"/>
  <c r="F72" i="20"/>
  <c r="F68" i="14" s="1"/>
  <c r="F73" i="20"/>
  <c r="F69" i="14" s="1"/>
  <c r="G64" i="20"/>
  <c r="H64" i="20"/>
  <c r="I64" i="20"/>
  <c r="J64" i="20"/>
  <c r="J95" i="20"/>
  <c r="I95" i="20"/>
  <c r="H95" i="20"/>
  <c r="G95" i="20"/>
  <c r="F94" i="20"/>
  <c r="F92" i="20"/>
  <c r="F80" i="20"/>
  <c r="F77" i="20"/>
  <c r="F73" i="14" s="1"/>
  <c r="F72" i="14"/>
  <c r="F39" i="20"/>
  <c r="F38" i="20"/>
  <c r="F37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1" i="20"/>
  <c r="F20" i="20"/>
  <c r="F17" i="20"/>
  <c r="F16" i="20"/>
  <c r="F15" i="20"/>
  <c r="F13" i="20"/>
  <c r="F12" i="20"/>
  <c r="F11" i="20"/>
  <c r="F10" i="20"/>
  <c r="F11" i="19"/>
  <c r="F12" i="19"/>
  <c r="F14" i="19"/>
  <c r="F15" i="19"/>
  <c r="F16" i="19"/>
  <c r="L11" i="10"/>
  <c r="L12" i="10"/>
  <c r="L13" i="10"/>
  <c r="L15" i="10"/>
  <c r="L17" i="10"/>
  <c r="L19" i="10"/>
  <c r="L20" i="10"/>
  <c r="L21" i="10"/>
  <c r="F13" i="19"/>
  <c r="F10" i="19"/>
  <c r="M43" i="9"/>
  <c r="M42" i="9"/>
  <c r="F13" i="3"/>
  <c r="F11" i="3"/>
  <c r="F10" i="3"/>
  <c r="F9" i="3"/>
  <c r="F8" i="3"/>
  <c r="F39" i="18"/>
  <c r="F38" i="18"/>
  <c r="F37" i="18"/>
  <c r="B59" i="14"/>
  <c r="F50" i="14" l="1"/>
  <c r="L10" i="10"/>
  <c r="E51" i="14"/>
  <c r="E52" i="14" s="1"/>
  <c r="F8" i="11" s="1"/>
  <c r="E79" i="20"/>
  <c r="E127" i="14"/>
  <c r="L23" i="10"/>
  <c r="F125" i="14"/>
  <c r="J18" i="10"/>
  <c r="J22" i="10" s="1"/>
  <c r="Z17" i="9"/>
  <c r="F9" i="21"/>
  <c r="AC17" i="9"/>
  <c r="AC8" i="9"/>
  <c r="F7" i="3"/>
  <c r="F88" i="14" s="1"/>
  <c r="G19" i="11" s="1"/>
  <c r="E88" i="14"/>
  <c r="F19" i="11" s="1"/>
  <c r="F76" i="14"/>
  <c r="E18" i="20"/>
  <c r="E59" i="20" s="1"/>
  <c r="E70" i="20" s="1"/>
  <c r="E75" i="20" s="1"/>
  <c r="E17" i="19" s="1"/>
  <c r="D88" i="14"/>
  <c r="E19" i="11" s="1"/>
  <c r="E18" i="11"/>
  <c r="D93" i="14"/>
  <c r="D109" i="14"/>
  <c r="D110" i="14" s="1"/>
  <c r="C110" i="14"/>
  <c r="C93" i="14"/>
  <c r="E93" i="14"/>
  <c r="E109" i="14"/>
  <c r="E110" i="14" s="1"/>
  <c r="F93" i="14"/>
  <c r="F109" i="14"/>
  <c r="F110" i="14" s="1"/>
  <c r="M44" i="9"/>
  <c r="Z8" i="9"/>
  <c r="N25" i="10"/>
  <c r="L25" i="10"/>
  <c r="F129" i="14"/>
  <c r="M60" i="10"/>
  <c r="L24" i="10"/>
  <c r="L14" i="10"/>
  <c r="D121" i="14"/>
  <c r="C126" i="14"/>
  <c r="N10" i="10"/>
  <c r="G78" i="20"/>
  <c r="F40" i="20"/>
  <c r="F67" i="20"/>
  <c r="F65" i="14" s="1"/>
  <c r="F9" i="20"/>
  <c r="F64" i="20"/>
  <c r="F64" i="14" s="1"/>
  <c r="I78" i="20"/>
  <c r="D19" i="11"/>
  <c r="D18" i="11"/>
  <c r="F41" i="18"/>
  <c r="C64" i="18"/>
  <c r="C84" i="14" s="1"/>
  <c r="J52" i="18"/>
  <c r="E52" i="18"/>
  <c r="E83" i="14" s="1"/>
  <c r="I52" i="18"/>
  <c r="D64" i="18"/>
  <c r="D84" i="14" s="1"/>
  <c r="C52" i="18"/>
  <c r="C83" i="14" s="1"/>
  <c r="D52" i="18"/>
  <c r="D83" i="14" s="1"/>
  <c r="H52" i="18"/>
  <c r="F60" i="18"/>
  <c r="E64" i="18"/>
  <c r="E84" i="14" s="1"/>
  <c r="G54" i="18"/>
  <c r="G64" i="18" s="1"/>
  <c r="I54" i="18"/>
  <c r="I64" i="18" s="1"/>
  <c r="F56" i="18"/>
  <c r="F36" i="18"/>
  <c r="E18" i="18"/>
  <c r="E34" i="18" s="1"/>
  <c r="E82" i="14" s="1"/>
  <c r="I34" i="18"/>
  <c r="D43" i="19"/>
  <c r="D78" i="14" s="1"/>
  <c r="F40" i="19"/>
  <c r="F9" i="19"/>
  <c r="F36" i="19"/>
  <c r="F77" i="14" s="1"/>
  <c r="G77" i="14" s="1"/>
  <c r="F19" i="19"/>
  <c r="C43" i="19"/>
  <c r="C78" i="14" s="1"/>
  <c r="E78" i="20"/>
  <c r="C78" i="20"/>
  <c r="F19" i="20"/>
  <c r="F53" i="14" s="1"/>
  <c r="F83" i="20"/>
  <c r="F95" i="20"/>
  <c r="N94" i="20" s="1"/>
  <c r="H78" i="20"/>
  <c r="F48" i="20"/>
  <c r="F55" i="14" s="1"/>
  <c r="G55" i="14" s="1"/>
  <c r="F87" i="20"/>
  <c r="F86" i="20"/>
  <c r="H59" i="20"/>
  <c r="H82" i="20" s="1"/>
  <c r="H88" i="20" s="1"/>
  <c r="G18" i="20"/>
  <c r="G59" i="20" s="1"/>
  <c r="F116" i="14"/>
  <c r="F112" i="14"/>
  <c r="F121" i="14"/>
  <c r="E121" i="14"/>
  <c r="I79" i="20"/>
  <c r="F52" i="20"/>
  <c r="F56" i="14" s="1"/>
  <c r="G56" i="14" s="1"/>
  <c r="J79" i="20"/>
  <c r="F85" i="20"/>
  <c r="G79" i="20"/>
  <c r="J78" i="20"/>
  <c r="J59" i="20"/>
  <c r="J70" i="20" s="1"/>
  <c r="J75" i="20" s="1"/>
  <c r="J17" i="19" s="1"/>
  <c r="I59" i="20"/>
  <c r="I82" i="20" s="1"/>
  <c r="I88" i="20" s="1"/>
  <c r="F84" i="20"/>
  <c r="D17" i="19"/>
  <c r="C52" i="14"/>
  <c r="D8" i="11" s="1"/>
  <c r="C121" i="14"/>
  <c r="C79" i="20"/>
  <c r="C18" i="20"/>
  <c r="C59" i="20" s="1"/>
  <c r="C70" i="20" s="1"/>
  <c r="C75" i="20" s="1"/>
  <c r="C17" i="19" s="1"/>
  <c r="G18" i="18"/>
  <c r="J54" i="18"/>
  <c r="J64" i="18" s="1"/>
  <c r="H79" i="20"/>
  <c r="D51" i="14"/>
  <c r="D52" i="14" s="1"/>
  <c r="E8" i="11" s="1"/>
  <c r="E43" i="19"/>
  <c r="E78" i="14" s="1"/>
  <c r="G43" i="19"/>
  <c r="I43" i="19"/>
  <c r="H18" i="18"/>
  <c r="H34" i="18" s="1"/>
  <c r="J18" i="18"/>
  <c r="J34" i="18" s="1"/>
  <c r="C34" i="18"/>
  <c r="N24" i="10"/>
  <c r="J43" i="19"/>
  <c r="H43" i="19"/>
  <c r="H54" i="18"/>
  <c r="F55" i="18"/>
  <c r="G53" i="14" l="1"/>
  <c r="H53" i="14" s="1"/>
  <c r="I53" i="14" s="1"/>
  <c r="G76" i="14"/>
  <c r="G78" i="14" s="1"/>
  <c r="I59" i="14"/>
  <c r="N93" i="20"/>
  <c r="N90" i="20"/>
  <c r="F18" i="20"/>
  <c r="F59" i="20" s="1"/>
  <c r="F70" i="20" s="1"/>
  <c r="F75" i="20" s="1"/>
  <c r="F17" i="19" s="1"/>
  <c r="F51" i="14"/>
  <c r="N22" i="10"/>
  <c r="N91" i="20"/>
  <c r="F54" i="14"/>
  <c r="G54" i="14" s="1"/>
  <c r="H54" i="14" s="1"/>
  <c r="I54" i="14" s="1"/>
  <c r="N92" i="20"/>
  <c r="H77" i="14"/>
  <c r="I77" i="14" s="1"/>
  <c r="G59" i="14"/>
  <c r="G18" i="11"/>
  <c r="H55" i="14"/>
  <c r="I55" i="14" s="1"/>
  <c r="H56" i="14"/>
  <c r="I56" i="14" s="1"/>
  <c r="N18" i="10"/>
  <c r="L22" i="10"/>
  <c r="E57" i="14"/>
  <c r="E66" i="14" s="1"/>
  <c r="E71" i="14" s="1"/>
  <c r="E92" i="14" s="1"/>
  <c r="L18" i="10"/>
  <c r="H70" i="20"/>
  <c r="H75" i="20" s="1"/>
  <c r="H17" i="19" s="1"/>
  <c r="G32" i="9"/>
  <c r="I70" i="20"/>
  <c r="I75" i="20" s="1"/>
  <c r="F78" i="20"/>
  <c r="D86" i="14"/>
  <c r="E86" i="14"/>
  <c r="D65" i="18"/>
  <c r="D68" i="18" s="1"/>
  <c r="I65" i="18"/>
  <c r="I68" i="18" s="1"/>
  <c r="E65" i="18"/>
  <c r="E68" i="18" s="1"/>
  <c r="G70" i="20"/>
  <c r="G75" i="20" s="1"/>
  <c r="G17" i="19" s="1"/>
  <c r="G82" i="20"/>
  <c r="G88" i="20" s="1"/>
  <c r="E82" i="20"/>
  <c r="E88" i="20" s="1"/>
  <c r="E58" i="14" s="1"/>
  <c r="J82" i="20"/>
  <c r="J88" i="20" s="1"/>
  <c r="C57" i="14"/>
  <c r="C66" i="14" s="1"/>
  <c r="C71" i="14" s="1"/>
  <c r="D58" i="14"/>
  <c r="C82" i="20"/>
  <c r="C88" i="20" s="1"/>
  <c r="C58" i="14" s="1"/>
  <c r="D14" i="11" s="1"/>
  <c r="D57" i="14"/>
  <c r="D66" i="14" s="1"/>
  <c r="D71" i="14" s="1"/>
  <c r="J65" i="18"/>
  <c r="J68" i="18" s="1"/>
  <c r="C65" i="18"/>
  <c r="C68" i="18" s="1"/>
  <c r="C82" i="14"/>
  <c r="C86" i="14" s="1"/>
  <c r="F43" i="19"/>
  <c r="F78" i="14" s="1"/>
  <c r="F18" i="18"/>
  <c r="G34" i="18"/>
  <c r="H64" i="18"/>
  <c r="F54" i="18"/>
  <c r="H59" i="14" l="1"/>
  <c r="H76" i="14"/>
  <c r="I76" i="14" s="1"/>
  <c r="I78" i="14" s="1"/>
  <c r="G51" i="14"/>
  <c r="G52" i="14" s="1"/>
  <c r="G57" i="14" s="1"/>
  <c r="F126" i="14"/>
  <c r="F10" i="11"/>
  <c r="H78" i="14"/>
  <c r="D10" i="11"/>
  <c r="C91" i="14"/>
  <c r="F52" i="14"/>
  <c r="G8" i="11" s="1"/>
  <c r="V32" i="9"/>
  <c r="F11" i="11"/>
  <c r="F12" i="11"/>
  <c r="E91" i="14"/>
  <c r="E90" i="14"/>
  <c r="E14" i="11"/>
  <c r="E9" i="11"/>
  <c r="D92" i="14"/>
  <c r="D91" i="14"/>
  <c r="E12" i="11"/>
  <c r="E11" i="11"/>
  <c r="D90" i="14"/>
  <c r="E10" i="11"/>
  <c r="E59" i="14"/>
  <c r="F14" i="11"/>
  <c r="F9" i="11"/>
  <c r="D11" i="11"/>
  <c r="C92" i="14"/>
  <c r="L32" i="9"/>
  <c r="F82" i="20"/>
  <c r="F88" i="20" s="1"/>
  <c r="F58" i="14" s="1"/>
  <c r="F59" i="14" s="1"/>
  <c r="C90" i="14"/>
  <c r="D12" i="11"/>
  <c r="D59" i="14"/>
  <c r="C59" i="14"/>
  <c r="D9" i="11"/>
  <c r="F34" i="18"/>
  <c r="F82" i="14" s="1"/>
  <c r="H65" i="18"/>
  <c r="H68" i="18" s="1"/>
  <c r="F64" i="18"/>
  <c r="H51" i="14" l="1"/>
  <c r="F57" i="14"/>
  <c r="F66" i="14" s="1"/>
  <c r="F71" i="14" s="1"/>
  <c r="G11" i="11" s="1"/>
  <c r="G66" i="14"/>
  <c r="AA32" i="9"/>
  <c r="G9" i="11"/>
  <c r="G14" i="11"/>
  <c r="F84" i="14"/>
  <c r="G52" i="18"/>
  <c r="G65" i="18" s="1"/>
  <c r="G68" i="18" s="1"/>
  <c r="G71" i="14" l="1"/>
  <c r="G90" i="14" s="1"/>
  <c r="F90" i="14"/>
  <c r="G12" i="11"/>
  <c r="F91" i="14"/>
  <c r="G10" i="11"/>
  <c r="F92" i="14"/>
  <c r="I51" i="14"/>
  <c r="I52" i="14" s="1"/>
  <c r="I57" i="14" s="1"/>
  <c r="I66" i="14" s="1"/>
  <c r="I71" i="14" s="1"/>
  <c r="I90" i="14" s="1"/>
  <c r="H52" i="14"/>
  <c r="H57" i="14" s="1"/>
  <c r="H66" i="14" s="1"/>
  <c r="H71" i="14" s="1"/>
  <c r="H90" i="14" s="1"/>
  <c r="F52" i="18"/>
  <c r="F65" i="18" l="1"/>
  <c r="F68" i="18" s="1"/>
  <c r="F83" i="14"/>
  <c r="F86" i="14" s="1"/>
  <c r="N19" i="10"/>
  <c r="D23" i="10"/>
  <c r="C127" i="14" s="1"/>
  <c r="N23" i="10" l="1"/>
</calcChain>
</file>

<file path=xl/sharedStrings.xml><?xml version="1.0" encoding="utf-8"?>
<sst xmlns="http://schemas.openxmlformats.org/spreadsheetml/2006/main" count="1120" uniqueCount="538">
  <si>
    <t>Код рядка</t>
  </si>
  <si>
    <t>капітальне будівництво</t>
  </si>
  <si>
    <t>придбання (виготовлення) основних засобів</t>
  </si>
  <si>
    <t>придбання (створення) нематеріальних активів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</si>
  <si>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</si>
  <si>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</si>
  <si>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</si>
  <si>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</si>
  <si>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>за ЗКГНГ</t>
  </si>
  <si>
    <t>за СПОДУ</t>
  </si>
  <si>
    <t xml:space="preserve">за  КВЕД  </t>
  </si>
  <si>
    <t xml:space="preserve">Телефон </t>
  </si>
  <si>
    <t xml:space="preserve">Прізвище та ініціали керівника  </t>
  </si>
  <si>
    <t xml:space="preserve">Підприємство  </t>
  </si>
  <si>
    <t xml:space="preserve">Організаційно-правова форма </t>
  </si>
  <si>
    <t xml:space="preserve">Вид економічної діяльності    </t>
  </si>
  <si>
    <t xml:space="preserve">Галузь     </t>
  </si>
  <si>
    <t xml:space="preserve">Код рядка </t>
  </si>
  <si>
    <t>Усього доходів</t>
  </si>
  <si>
    <t>Територія</t>
  </si>
  <si>
    <t>Форма власності</t>
  </si>
  <si>
    <t>витрати на аудиторські послуги</t>
  </si>
  <si>
    <t>Валовий прибуток (збиток)</t>
  </si>
  <si>
    <t xml:space="preserve">прибуток </t>
  </si>
  <si>
    <t>збиток</t>
  </si>
  <si>
    <t>Резервний фонд</t>
  </si>
  <si>
    <t>Інші операційні витрати</t>
  </si>
  <si>
    <t>придбання (виготовлення) інших необоротних матеріальних активів</t>
  </si>
  <si>
    <t>Чистий грошовий потік</t>
  </si>
  <si>
    <t>Забезпечення</t>
  </si>
  <si>
    <t>х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</si>
  <si>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</si>
  <si>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</si>
  <si>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</si>
  <si>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</si>
  <si>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</si>
  <si>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</si>
  <si>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</si>
  <si>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</si>
  <si>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</si>
  <si>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</si>
  <si>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</si>
  <si>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</si>
  <si>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</si>
  <si>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поліпшення основних фондів</t>
  </si>
  <si>
    <t>відрахування до резерву сумнівних боргів</t>
  </si>
  <si>
    <t>№ з/п</t>
  </si>
  <si>
    <t xml:space="preserve">Надходження від продажу акцій та облігацій </t>
  </si>
  <si>
    <t>Залучення кредитних коштів</t>
  </si>
  <si>
    <t>Усього</t>
  </si>
  <si>
    <t>Відсоток</t>
  </si>
  <si>
    <t>Залишок нерозподіленого прибутку (непокритого збитку) на початок звітного періоду</t>
  </si>
  <si>
    <t>Залишок нерозподіленого прибутку (непокритого збитку) на кінець звітного періоду</t>
  </si>
  <si>
    <t>відрахування до недержавних пенсійних фондів</t>
  </si>
  <si>
    <t>амортизація основних засобів і нематеріальних активів</t>
  </si>
  <si>
    <t>консультаційні та інформаційні послуги</t>
  </si>
  <si>
    <t>Зобов'язання</t>
  </si>
  <si>
    <t xml:space="preserve">Сума, валюта за договорами </t>
  </si>
  <si>
    <t>Процентна ставка</t>
  </si>
  <si>
    <t>модернізація, модифікація (добудова, дообладнання, реконструкція) основних засобів</t>
  </si>
  <si>
    <t>Розвиток виробництва</t>
  </si>
  <si>
    <t>витрати на благодійну допомогу</t>
  </si>
  <si>
    <t xml:space="preserve">Вид кредитного продукту та цільове призначення </t>
  </si>
  <si>
    <t xml:space="preserve">ІV </t>
  </si>
  <si>
    <t xml:space="preserve">ІІІ </t>
  </si>
  <si>
    <t xml:space="preserve">І </t>
  </si>
  <si>
    <t xml:space="preserve">ІІ </t>
  </si>
  <si>
    <t>витрати на утримання основних фондів, інших необоротних активів загальногосподарського використання,  у тому числі:</t>
  </si>
  <si>
    <t>(посада)</t>
  </si>
  <si>
    <t>(підпис)</t>
  </si>
  <si>
    <t>витрати на рекламу</t>
  </si>
  <si>
    <t>рік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</si>
  <si>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</si>
  <si>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</si>
  <si>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</si>
  <si>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акцизний податок</t>
  </si>
  <si>
    <t>Заборгованість на останню дату</t>
  </si>
  <si>
    <t>Бюджетне фінансування</t>
  </si>
  <si>
    <t>у тому числі за кварталами</t>
  </si>
  <si>
    <t>Фінансовий результат до оподаткування</t>
  </si>
  <si>
    <t>І. Формування фінансових результатів</t>
  </si>
  <si>
    <t>Оптимальне значення</t>
  </si>
  <si>
    <t>Примітки</t>
  </si>
  <si>
    <t xml:space="preserve">         (ініціали, прізвище)    </t>
  </si>
  <si>
    <t>у тому числі:</t>
  </si>
  <si>
    <t>рентна плата за транспортування</t>
  </si>
  <si>
    <t>_____________________________</t>
  </si>
  <si>
    <t>Середньооблікова кількість штатних працівників</t>
  </si>
  <si>
    <t>витрати, пов'язані з використанням власних службових автомобілів</t>
  </si>
  <si>
    <t>Дохід від участі в капіталі (розшифрувати)</t>
  </si>
  <si>
    <t>Інші фінансові доходи (розшифрувати)</t>
  </si>
  <si>
    <t>інші адміністративні витрати (розшифрувати)</t>
  </si>
  <si>
    <t>Фінансові витрати (розшифрувати)</t>
  </si>
  <si>
    <t>Втрати від участі в капіталі (розшифрувати)</t>
  </si>
  <si>
    <t>Інші фонди (розшифрувати)</t>
  </si>
  <si>
    <t>Інші цілі (розшифрувати)</t>
  </si>
  <si>
    <t>Усього витрат</t>
  </si>
  <si>
    <t>Інформація</t>
  </si>
  <si>
    <t>інші витрати (розшифрувати)</t>
  </si>
  <si>
    <t>інші витрати на збут (розшифрувати)</t>
  </si>
  <si>
    <t>Найменування  банку</t>
  </si>
  <si>
    <t>Інші джерела (розшифрувати)</t>
  </si>
  <si>
    <t>(ініціали, прізвище)</t>
  </si>
  <si>
    <t xml:space="preserve">ЗАТВЕРДЖЕНО  </t>
  </si>
  <si>
    <t>за КОАТУУ</t>
  </si>
  <si>
    <t>за КОПФГ</t>
  </si>
  <si>
    <t xml:space="preserve">за ЄДРПОУ </t>
  </si>
  <si>
    <t>(найменування підприємства)</t>
  </si>
  <si>
    <t>Рік</t>
  </si>
  <si>
    <t>Витрати на збут</t>
  </si>
  <si>
    <t>Адміністративні витрати</t>
  </si>
  <si>
    <t>EBITDA</t>
  </si>
  <si>
    <t>Власний капітал</t>
  </si>
  <si>
    <t>Розподіл чистого прибутку</t>
  </si>
  <si>
    <t>ІІІ. Рух грошових коштів</t>
  </si>
  <si>
    <t>IІ. Розрахунки з бюджетом</t>
  </si>
  <si>
    <t>І. Рух коштів у результаті операційної діяльності</t>
  </si>
  <si>
    <t>II. Рух коштів у результаті інвестиційної діяльності</t>
  </si>
  <si>
    <t>Чистий рух коштів від інвестиційної діяльності </t>
  </si>
  <si>
    <t>III. Рух коштів у результаті фінансової діяльності</t>
  </si>
  <si>
    <t>Чистий рух коштів від фінансової діяльності </t>
  </si>
  <si>
    <t>Розрахунок показника EBITDA</t>
  </si>
  <si>
    <t xml:space="preserve">Вплив зміни валютних курсів на залишок коштів </t>
  </si>
  <si>
    <t>Довгострокові зобов'язання і забезпечення</t>
  </si>
  <si>
    <t>Поточні зобов'язання і забезпечення</t>
  </si>
  <si>
    <t>Собівартість реалізованої продукції (товарів, робіт, послуг)</t>
  </si>
  <si>
    <t>&gt; 1</t>
  </si>
  <si>
    <t>транспортні витрати</t>
  </si>
  <si>
    <t>витрати на зберігання та упаковку</t>
  </si>
  <si>
    <t>Коефіцієнти рентабельності та прибутковості</t>
  </si>
  <si>
    <t>Аналіз капітальних інвестицій</t>
  </si>
  <si>
    <t>Коефіцієнти фінансової стійкості та ліквідності</t>
  </si>
  <si>
    <t xml:space="preserve">І  </t>
  </si>
  <si>
    <t xml:space="preserve">ІІ  </t>
  </si>
  <si>
    <t xml:space="preserve">ІІІ  </t>
  </si>
  <si>
    <t>Стандарти звітності П(с)БОУ</t>
  </si>
  <si>
    <t>Стандарти звітності МСФЗ</t>
  </si>
  <si>
    <t>Перенесено з додаткового капіталу</t>
  </si>
  <si>
    <t>Марка</t>
  </si>
  <si>
    <t>Рік придбання</t>
  </si>
  <si>
    <t>Витрати, усього</t>
  </si>
  <si>
    <t>Договір</t>
  </si>
  <si>
    <t>Дата початку оренди</t>
  </si>
  <si>
    <t>Основні фінансові показники</t>
  </si>
  <si>
    <t>Чистий дохід від реалізації продукції (товарів, робіт, послуг)</t>
  </si>
  <si>
    <t>витрати на оренду службових автомобілів</t>
  </si>
  <si>
    <t>Загальна кошторисна вартість</t>
  </si>
  <si>
    <t>Капітальні інвестиції</t>
  </si>
  <si>
    <t>IV. Капітальні інвестиції</t>
  </si>
  <si>
    <t xml:space="preserve">IV. Капітальні інвестиції </t>
  </si>
  <si>
    <t>VI. Звіт про фінансовий стан</t>
  </si>
  <si>
    <t>V. Коефіцієнтний аналіз</t>
  </si>
  <si>
    <t>курсові різниці</t>
  </si>
  <si>
    <t>4010</t>
  </si>
  <si>
    <t>x</t>
  </si>
  <si>
    <t>Адміністративні витрати, у тому числі:</t>
  </si>
  <si>
    <t>Витрати на збут, у тому числі:</t>
  </si>
  <si>
    <t>Рентабельність EBITDA</t>
  </si>
  <si>
    <t>Коефіцієнт фінансової стійкості</t>
  </si>
  <si>
    <t>Пояснення та обґрунтування до запланованого рівня доходів/витрат</t>
  </si>
  <si>
    <t>Елементи операційних витрат</t>
  </si>
  <si>
    <t>Найменування об’єкта</t>
  </si>
  <si>
    <t>_________________________</t>
  </si>
  <si>
    <t>____________________________________________</t>
  </si>
  <si>
    <t>Коди</t>
  </si>
  <si>
    <t>Неконтрольована частка</t>
  </si>
  <si>
    <t>директор</t>
  </si>
  <si>
    <t>працівники</t>
  </si>
  <si>
    <t>Найменування показника</t>
  </si>
  <si>
    <t>Інформація згідно із стратегічним планом розвитку</t>
  </si>
  <si>
    <t>Усього зобов'язання і забезпечення</t>
  </si>
  <si>
    <t>Усього активи</t>
  </si>
  <si>
    <t>Доходи і витрати (деталізація)</t>
  </si>
  <si>
    <t>I. Формування фінансових результатів</t>
  </si>
  <si>
    <t>Ковенанти/обмежувальні коефіцієнти</t>
  </si>
  <si>
    <t>адміністративно-управлінський персонал</t>
  </si>
  <si>
    <t>власні кошти</t>
  </si>
  <si>
    <t>кредитні кошти</t>
  </si>
  <si>
    <t>інші джерела (зазначити джерело)</t>
  </si>
  <si>
    <t xml:space="preserve">Найменування об’єктів </t>
  </si>
  <si>
    <t>Власні кошти (розшифрувати)</t>
  </si>
  <si>
    <t>Валовий прибуток/збиток</t>
  </si>
  <si>
    <t>Питома вага в загальному обсязі реалізації, %</t>
  </si>
  <si>
    <t>кількість продукції/             наданих послуг, одиниця виміру</t>
  </si>
  <si>
    <t>Дата видачі/погашення (графік)</t>
  </si>
  <si>
    <t xml:space="preserve">Довгострокові зобов'язання, усього </t>
  </si>
  <si>
    <t>Короткострокові зобов'язання, усього</t>
  </si>
  <si>
    <t>Інші фінансові зобов'язання, усього</t>
  </si>
  <si>
    <t xml:space="preserve">у тому числі </t>
  </si>
  <si>
    <t>Рік початку                і закінчення будівництва</t>
  </si>
  <si>
    <t xml:space="preserve">               (підпис)</t>
  </si>
  <si>
    <t>Збільшення</t>
  </si>
  <si>
    <t>Характеризує ефективність використання активів підприємства</t>
  </si>
  <si>
    <t>Характеризує ефективність господарської діяльності підприємства</t>
  </si>
  <si>
    <t>Характеризує співвідношення власних та позикових коштів і залежність підприємства від зовнішніх фінансових джерел</t>
  </si>
  <si>
    <t>Характеризує інвестиційну політику підприємства</t>
  </si>
  <si>
    <t>Показує достатність ресурсів підприємства, які може бути використано для погашення його поточних зобов'язань.  Нормативним значенням для цього показника є &gt; 1–1,5</t>
  </si>
  <si>
    <t xml:space="preserve">      Загальна інформація про підприємство (резюме)</t>
  </si>
  <si>
    <t>Мета використання</t>
  </si>
  <si>
    <t>освоєння капітальних вкладень</t>
  </si>
  <si>
    <t>фінансування капітальних інвестицій (оплата грошовими коштами), усього</t>
  </si>
  <si>
    <t>План з повернення коштів</t>
  </si>
  <si>
    <t>Інші коефіцієнти/ковенанти, якщо такі передбачені умовами кредитних договорів, із зазначенням банку, валюти та суми зобов'язання на дату останньої звітності, строку погашення. У графі "Оптимальне значення" вказати граничне значення коефіцієнта</t>
  </si>
  <si>
    <t>План із залучення коштів</t>
  </si>
  <si>
    <t>(    )</t>
  </si>
  <si>
    <t>Інші операційні доходи</t>
  </si>
  <si>
    <t>Дохід від участі в капіталі</t>
  </si>
  <si>
    <t>Втрати від участі в капіталі</t>
  </si>
  <si>
    <t>Інші фінансові доходи</t>
  </si>
  <si>
    <t>Фінансові витрати</t>
  </si>
  <si>
    <t>Інші доходи, усього, у тому числі:</t>
  </si>
  <si>
    <t>Інші доходи</t>
  </si>
  <si>
    <t>Інші витрати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</si>
  <si>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</si>
  <si>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</si>
  <si>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</si>
  <si>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</si>
  <si>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Залишок коштів на початок періоду</t>
  </si>
  <si>
    <t>Чистий рух коштів від операційної діяльності</t>
  </si>
  <si>
    <t>Чистий рух коштів від фінансової діяльності</t>
  </si>
  <si>
    <t>Залишок коштів на кінець періоду</t>
  </si>
  <si>
    <t>Рентабельність діяльності</t>
  </si>
  <si>
    <t>Рентабельність активів</t>
  </si>
  <si>
    <t>Рентабельність власного капіталу</t>
  </si>
  <si>
    <t>Коефіцієнт зносу основних засобів</t>
  </si>
  <si>
    <t>Необоротні активи, усього, у тому числі:</t>
  </si>
  <si>
    <t>первісна вартість</t>
  </si>
  <si>
    <t>знос</t>
  </si>
  <si>
    <t>Оборотні активи, усього, у тому числі:</t>
  </si>
  <si>
    <t>VІI. Кредитна політика</t>
  </si>
  <si>
    <t>7000</t>
  </si>
  <si>
    <t>7001</t>
  </si>
  <si>
    <t>7002</t>
  </si>
  <si>
    <t>7003</t>
  </si>
  <si>
    <t>7010</t>
  </si>
  <si>
    <t>7011</t>
  </si>
  <si>
    <t>7012</t>
  </si>
  <si>
    <t>7013</t>
  </si>
  <si>
    <t>VIII. Дані про персонал та витрати на оплату праці</t>
  </si>
  <si>
    <t>8000</t>
  </si>
  <si>
    <t>8001</t>
  </si>
  <si>
    <t>8002</t>
  </si>
  <si>
    <t>8003</t>
  </si>
  <si>
    <t>8010</t>
  </si>
  <si>
    <t>8020</t>
  </si>
  <si>
    <t>8021</t>
  </si>
  <si>
    <t>8022</t>
  </si>
  <si>
    <t>8023</t>
  </si>
  <si>
    <t>Інші операційні доходи, усього, у тому числі:</t>
  </si>
  <si>
    <t>нетипові операційні доходи (розшифрувати)</t>
  </si>
  <si>
    <t>нетипові операційні витрати  (розшифрувати)</t>
  </si>
  <si>
    <t>інші доходи (розшифрувати)</t>
  </si>
  <si>
    <t>Інші витрати, усього, у тому числі:</t>
  </si>
  <si>
    <t>Фінансовий результат від операційної діяльності, рядок 1100</t>
  </si>
  <si>
    <t>Нараховані до сплати відрахування частини чистого прибутку,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</si>
  <si>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</si>
  <si>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 xml:space="preserve">Надходження грошових коштів від операційної діяльності </t>
  </si>
  <si>
    <t>Повернення податків і зборів, у тому числі:</t>
  </si>
  <si>
    <t>податку на додану вартість</t>
  </si>
  <si>
    <t>Надходження авансів від покупців і замовників</t>
  </si>
  <si>
    <t>Видатки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</si>
  <si>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</si>
  <si>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</si>
  <si>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Зобов’язання з податків, зборів та інших обов’язкових платежів, у тому числі:</t>
  </si>
  <si>
    <t>податок на прибуток підприємств</t>
  </si>
  <si>
    <t>податок на додану вартість</t>
  </si>
  <si>
    <t>Повернення коштів до бюджету</t>
  </si>
  <si>
    <t xml:space="preserve">Надходження грошових коштів від інвестиційної діяльності </t>
  </si>
  <si>
    <t>Виручка від реалізації фінансових інвестицій</t>
  </si>
  <si>
    <t xml:space="preserve">Виручка від реалізації необоротних активів </t>
  </si>
  <si>
    <t xml:space="preserve">Видатки грошових коштів від інвестиційної діяльності </t>
  </si>
  <si>
    <t xml:space="preserve">Надходження грошових коштів від фінансової діяльності </t>
  </si>
  <si>
    <t>Надходження від власного капіталу</t>
  </si>
  <si>
    <t xml:space="preserve">Видатки грошових коштів від фінансової діяльності </t>
  </si>
  <si>
    <t>Витрачання на викуп власних акцій</t>
  </si>
  <si>
    <t>капітальний ремонт</t>
  </si>
  <si>
    <t>Зменшення</t>
  </si>
  <si>
    <t xml:space="preserve">      1. Дані про підприємство, персонал та витрати на оплату праці</t>
  </si>
  <si>
    <t>плюс амортизація, рядок 1430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</si>
  <si>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</si>
  <si>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</si>
  <si>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</si>
  <si>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</si>
  <si>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t xml:space="preserve"> У разі збільшення витрат на оплату праці в плановому році порівняно з установленим рівнем поточного року та фактом попереднього року надаються відповідні обґрунтування. </t>
  </si>
  <si>
    <t>Документ, яким затверджений титул будови,
із зазначенням органу, який його погодив</t>
  </si>
  <si>
    <t>ІІІ. Рух грошових коштів (за прямим методом)</t>
  </si>
  <si>
    <t>Цільове фінансування</t>
  </si>
  <si>
    <t>Отримано залучених коштів, усього, у тому числі:</t>
  </si>
  <si>
    <t>Повернено залучених коштів, усього, у тому числі:</t>
  </si>
  <si>
    <t>інші податки та збори (розшифрувати)</t>
  </si>
  <si>
    <t>митні платежі</t>
  </si>
  <si>
    <t xml:space="preserve">єдиний внесок на загальнообов'язкове державне соціальне страхування                      </t>
  </si>
  <si>
    <t>Погашення податкового боргу, усього, у тому числі:</t>
  </si>
  <si>
    <t>земельний податок</t>
  </si>
  <si>
    <t>орендна плата</t>
  </si>
  <si>
    <t>Чистий фінансовий результат</t>
  </si>
  <si>
    <t>Чистий фінансовий результат, у тому числі:</t>
  </si>
  <si>
    <t>М. П. (посада, П.І.Б., дата, підпис)</t>
  </si>
  <si>
    <t>Одиниця виміру, тис. грн</t>
  </si>
  <si>
    <t xml:space="preserve">Прибуток </t>
  </si>
  <si>
    <t>Збиток</t>
  </si>
  <si>
    <t>рентна плата за користування надрами</t>
  </si>
  <si>
    <t>основні засоби</t>
  </si>
  <si>
    <t>гроші та їх еквіваленти</t>
  </si>
  <si>
    <t>У тому числі державні гранти і субсидії</t>
  </si>
  <si>
    <t>У тому числі фінансові запозичення</t>
  </si>
  <si>
    <t>довгострокові зобов'язання</t>
  </si>
  <si>
    <t>короткострокові зобов'язання</t>
  </si>
  <si>
    <t>інші фінансові зобов'язання</t>
  </si>
  <si>
    <t>Середньомісячні витрати на оплату праці одного працівника (грн), усього, у тому числі:</t>
  </si>
  <si>
    <t>Витрати на сировину та основні матеріали</t>
  </si>
  <si>
    <t>Витрати на електроенергію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</si>
  <si>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</si>
  <si>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</si>
  <si>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Інші витрати (розшифрувати)</t>
  </si>
  <si>
    <t>Виручка від реалізації продукції (товарів, робіт, послуг)</t>
  </si>
  <si>
    <t>Цільове фінансування  (розшифрувати)</t>
  </si>
  <si>
    <t>Коефіцієнт відношення капітальних інвестицій до амортизації
(капітальні інвестиції, рядок 4000 / амортизація, рядок 1430)</t>
  </si>
  <si>
    <t>Коефіцієнт відношення капітальних інвестицій до чистого доходу від реалізації продукції (товарів, робіт, послуг)
(капітальні інвестиції, рядок 4000 / чистий дохід від реалізації продукції (товарів, робіт, послуг), рядок 1000)</t>
  </si>
  <si>
    <t>Коефіцієнт зносу основних засобів 
(сума зносу, рядок 6003 / первісна вартість основних засобів, рядок 6002)</t>
  </si>
  <si>
    <t>Фонд оплати праці, тис. грн, у тому числі:</t>
  </si>
  <si>
    <t>Витрати на оплату праці, тис. грн, у тому числі:</t>
  </si>
  <si>
    <t>чистий дохід  від реалізації продукції (товарів, робіт, послуг),     тис. грн</t>
  </si>
  <si>
    <t>ціна одиниці     (вартість  продукції/     наданих послуг), грн</t>
  </si>
  <si>
    <t>тис. грн (без ПДВ)</t>
  </si>
  <si>
    <t>Валова рентабельність
(валовий прибуток, рядок 1020 / чистий дохід від реалізації продукції (товарів, робіт, послуг), рядок 1000) х 100, %</t>
  </si>
  <si>
    <t>Рентабельність EBITDA
(EBITDA, рядок 1310 / чистий дохід від реалізації продукції (товарів, робіт, послуг), рядок 1000) х 100, %</t>
  </si>
  <si>
    <t>Рентабельність діяльності
(чистий фінансовий результат, рядок 1200 / чистий дохід від реалізації продукції (товарів, робіт, послуг), рядок 1000) х 100, %</t>
  </si>
  <si>
    <t>Рентабельність активів
(чистий фінансовий результат, рядок 1200 / вартість активів, рядок 6020) х 100, %</t>
  </si>
  <si>
    <t>{Додаток 1 в редакції Наказу Міністерства економічного розвитку і торгівлі № 1394 від 03.11.2015}</t>
  </si>
  <si>
    <t xml:space="preserve">Місце знаходження  </t>
  </si>
  <si>
    <t>РОЗГЛЯНУТО</t>
  </si>
  <si>
    <t>ПОГОДЖЕНО:</t>
  </si>
  <si>
    <t xml:space="preserve">    </t>
  </si>
  <si>
    <t>(директор галузевого департаменту  міської ради)</t>
  </si>
  <si>
    <t>Первісна балансова вартість введених потужностей на початок планового року (зазначити рік)</t>
  </si>
  <si>
    <t>Незавершене будівництво на початок планового року (зазначити рік)</t>
  </si>
  <si>
    <t xml:space="preserve">у тому числі за кварталами </t>
  </si>
  <si>
    <t>(тис.грн.)</t>
  </si>
  <si>
    <t>Поповнення статутного капіталу підприємства</t>
  </si>
  <si>
    <t>поповнення обігових коштів підприємства (розшифрувати)</t>
  </si>
  <si>
    <t xml:space="preserve">Направлення коштів на: </t>
  </si>
  <si>
    <t>придбання на оновлення необоротних активів (розшифрувати)</t>
  </si>
  <si>
    <t xml:space="preserve">Усього виплат 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</si>
  <si>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</si>
  <si>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</si>
  <si>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Усього пасиви</t>
  </si>
  <si>
    <t>Контроль</t>
  </si>
  <si>
    <t xml:space="preserve">      2. Інформація про бізнес підприємства (код рядка 1000 фінансового плану)</t>
  </si>
  <si>
    <t xml:space="preserve">      3. Діючі фінансові зобов'язання підприємства</t>
  </si>
  <si>
    <t xml:space="preserve">      4. Інформація щодо отримання та повернення залучених коштів</t>
  </si>
  <si>
    <t>5. Витрати, пов'язані з використанням власних службових автомобілів (у складі адміністративних витрат, рядок 1031)</t>
  </si>
  <si>
    <t>6. Витрати на оренду службових автомобілів (у складі адміністративних витрат, рядок 1032)</t>
  </si>
  <si>
    <t>7. Джерела капітальних інвестицій</t>
  </si>
  <si>
    <t>8. Капітальне будівництво (рядок 4010 таблиці 4)</t>
  </si>
  <si>
    <t>Таблиця 6</t>
  </si>
  <si>
    <t>Продовження Таблиці 6</t>
  </si>
  <si>
    <t>Таблиця 7</t>
  </si>
  <si>
    <t>Таблиця 5</t>
  </si>
  <si>
    <t>Таблиця 4</t>
  </si>
  <si>
    <t>Таблиця 3</t>
  </si>
  <si>
    <t>Таблиця 2</t>
  </si>
  <si>
    <t>Таблиця 1</t>
  </si>
  <si>
    <r>
      <t xml:space="preserve">Суб"єкт управління  </t>
    </r>
    <r>
      <rPr>
        <b/>
        <i/>
        <sz val="16"/>
        <rFont val="Times New Roman"/>
        <family val="1"/>
        <charset val="204"/>
      </rPr>
      <t xml:space="preserve"> </t>
    </r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</si>
  <si>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rFont val="Times New Roman"/>
        <family val="1"/>
        <charset val="204"/>
      </rPr>
      <t>, у тому числі:</t>
    </r>
  </si>
  <si>
    <t>Директор КП</t>
  </si>
  <si>
    <t>Усього нараховано виплат</t>
  </si>
  <si>
    <t>Матеріальні витрати</t>
  </si>
  <si>
    <t xml:space="preserve">(ініціали, прізвище)    </t>
  </si>
  <si>
    <t>(тис.грн)</t>
  </si>
  <si>
    <t>(тис. грн)</t>
  </si>
  <si>
    <t xml:space="preserve">Нраховані до сплати податки та збори до Державного бюджету України (податкові платежі) </t>
  </si>
  <si>
    <t>Нараховані до сплати податки та збори до місцевих бюджетів (податкові платежі)</t>
  </si>
  <si>
    <t>Нараховані до сплати інші податки, збори та платежі</t>
  </si>
  <si>
    <t>у тому числі за основними видами діяльності  (розшифрувати)</t>
  </si>
  <si>
    <t xml:space="preserve"> (посада)</t>
  </si>
  <si>
    <t>Нараховані до сплати податки, збори та інші обов'язкові платежі</t>
  </si>
  <si>
    <t>Нараховані до сплати податки та збори до Державного бюджету України (податкові платежі), усього, у тому числі:</t>
  </si>
  <si>
    <t>військовий збір</t>
  </si>
  <si>
    <t>Нараховані до сплати податки та збори до місцевих бюджетів (податкові платежі), усього, у тому числі:</t>
  </si>
  <si>
    <t>Нараховані до сплати інші податки, збори та платежі, усього, у тому числі:</t>
  </si>
  <si>
    <t>комунальними підприємствами, що є власністю Вінницької міської об"єднаної територіальної громади до бюджету Вінницької міської ОТГ</t>
  </si>
  <si>
    <t>відрахування частини чистого прибутку комунальними підприємствами, що є власністю Вінницької міської об"єднаної територіальної громади до бюджету Вінницької міської ОТГ</t>
  </si>
  <si>
    <r>
      <t>Інші надходження (розшифрувати)</t>
    </r>
    <r>
      <rPr>
        <i/>
        <sz val="16"/>
        <rFont val="Times New Roman"/>
        <family val="1"/>
        <charset val="204"/>
      </rPr>
      <t xml:space="preserve"> </t>
    </r>
  </si>
  <si>
    <t xml:space="preserve">акцизний податок </t>
  </si>
  <si>
    <t xml:space="preserve">єдиний внесок на загальнообов'язкове державне соціальне страхування    </t>
  </si>
  <si>
    <t>Надходження від отримання субсидій, дотацій</t>
  </si>
  <si>
    <t>Надходження від повернення авансів</t>
  </si>
  <si>
    <t>Надходження від відсотків за залишками коштів на поточних рахунках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</si>
  <si>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</si>
  <si>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</si>
  <si>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>Витрачання на придбання необоротних активів, у тому числі:</t>
  </si>
  <si>
    <r>
      <t>придбання (створення) основних засобів (розшифрувати)</t>
    </r>
    <r>
      <rPr>
        <i/>
        <sz val="16"/>
        <rFont val="Times New Roman"/>
        <family val="1"/>
        <charset val="204"/>
      </rPr>
      <t xml:space="preserve"> </t>
    </r>
  </si>
  <si>
    <r>
      <t>придбання (створення) нематеріальних активів (розшифрувати)</t>
    </r>
    <r>
      <rPr>
        <i/>
        <sz val="16"/>
        <rFont val="Times New Roman"/>
        <family val="1"/>
        <charset val="204"/>
      </rPr>
      <t xml:space="preserve"> </t>
    </r>
  </si>
  <si>
    <t>капітальне будівництво (розшифрувати)</t>
  </si>
  <si>
    <t>модернізація, модифікація (добудова, дообладнання, реконструкція) основних засобів (розшифрувати)</t>
  </si>
  <si>
    <t>капітальний ремонт (розшифрувати)</t>
  </si>
  <si>
    <t>Надходження від отримання позик/кредитів/облігацій/векселів</t>
  </si>
  <si>
    <t>Витрачання на погашення позик</t>
  </si>
  <si>
    <t>Витрачання на сплату дивідендів</t>
  </si>
  <si>
    <t>Витрачання на сплату відсотків за користування позиковим капіталом</t>
  </si>
  <si>
    <t>Залишок коштів на початок року</t>
  </si>
  <si>
    <t>Залишок коштів на кінець року</t>
  </si>
  <si>
    <t>(тис. грн) без ПДВ</t>
  </si>
  <si>
    <t>Витрати на паливо (опалення)</t>
  </si>
  <si>
    <t>1048/1</t>
  </si>
  <si>
    <t xml:space="preserve">Плановий рік </t>
  </si>
  <si>
    <r>
      <t>у тому числі:</t>
    </r>
    <r>
      <rPr>
        <i/>
        <sz val="16"/>
        <rFont val="Times New Roman"/>
        <family val="1"/>
        <charset val="204"/>
      </rPr>
      <t xml:space="preserve"> </t>
    </r>
  </si>
  <si>
    <t xml:space="preserve">Найменування видів діяльності </t>
  </si>
  <si>
    <r>
      <t>Директор КП</t>
    </r>
    <r>
      <rPr>
        <u/>
        <sz val="16"/>
        <rFont val="Times New Roman"/>
        <family val="1"/>
        <charset val="204"/>
      </rPr>
      <t xml:space="preserve"> </t>
    </r>
  </si>
  <si>
    <t>VІІ. Розподіл коштів, отриманих з  бюджету на поповнення Статутного капіталу</t>
  </si>
  <si>
    <t>Надходження коштів з  бюджету</t>
  </si>
  <si>
    <t xml:space="preserve"> Директор КП</t>
  </si>
  <si>
    <t>Рентабельність власного капіталу
(чистий фінансовий результат, рядок 1200 / власний капітал, рядок 6030) х 100, %</t>
  </si>
  <si>
    <t>Коефіцієнт відношення боргу до EBITDA
(довгострокові зобов'язання, рядок 6040 + поточні зобов'язання, рядок 6050) / EBITDA, рядок 1310</t>
  </si>
  <si>
    <t>Коефіцієнт фінансової стійкості
(власний капітал, рядок 6030 / (довгострокові зобов'язання, рядок 6040 + поточні зобов'язання, рядок 6050))</t>
  </si>
  <si>
    <t>Коефіцієнт поточної ліквідності (покриття)
(оборотні активи, рядок 6010 / поточні зобов'язання, рядок 6050)</t>
  </si>
  <si>
    <t>Інформація щодо проектно-кошторисної документації (стан розроблення, затвердження, у разі затвердження зазначити орган, яким затверджено, та відповідний документ)</t>
  </si>
  <si>
    <t>тис. грн</t>
  </si>
  <si>
    <t>Інші адміністративні витрати, усього, у тому числі:</t>
  </si>
  <si>
    <t xml:space="preserve">                   (підпис)</t>
  </si>
  <si>
    <t>Собівартість реалізованої продукції (товарів, робіт, послуг)
Інші витрати, всього, у тому числі:</t>
  </si>
  <si>
    <t>придбання (створення) основних засобів,  усього, у тому числі:</t>
  </si>
  <si>
    <t>до рішення виконавчого комітету міської ради</t>
  </si>
  <si>
    <t xml:space="preserve">від ____________________№________ </t>
  </si>
  <si>
    <t>до фінансового плану на 2020 рік</t>
  </si>
  <si>
    <t>2023 рік</t>
  </si>
  <si>
    <t>2022 рік</t>
  </si>
  <si>
    <t xml:space="preserve">Очікуваний показник до кінця поточного 2020 року </t>
  </si>
  <si>
    <t>інші операційні витрати (нестачі та списання )</t>
  </si>
  <si>
    <t>витрати на придбання кухоного інвентарю та приладдя</t>
  </si>
  <si>
    <t>вимірювання опору заземлення електроустановок</t>
  </si>
  <si>
    <t>послуги з повірки манометрів, електронних ваг та іншого вимірювального обладанання</t>
  </si>
  <si>
    <t>послуги з проведення лабораторних досліджень</t>
  </si>
  <si>
    <t>послуги з водовідведення</t>
  </si>
  <si>
    <t>витрати на сплату комісії банку за розрахункові операції</t>
  </si>
  <si>
    <t>витрати на сплату комісії банку за інкасацію каси</t>
  </si>
  <si>
    <t xml:space="preserve">витрати на споживання  послуг з водопостачання </t>
  </si>
  <si>
    <t>витрати на  споживання теплової енергії та абонплата на т/е в літній період</t>
  </si>
  <si>
    <t>витрати на споживання електроенергії</t>
  </si>
  <si>
    <t>канцелярські товари</t>
  </si>
  <si>
    <t>поточний ремонт ПК</t>
  </si>
  <si>
    <t>інші податки, збори та платежі (профвнески)</t>
  </si>
  <si>
    <t>інші податки та збори (частина чистого прибутку комунальними підприємствами міста до міського бюджету)</t>
  </si>
  <si>
    <t>А.В.Окунь</t>
  </si>
  <si>
    <t>інші платежі (профвнески)</t>
  </si>
  <si>
    <t>сплата за розрахунково-банківське обслуговування</t>
  </si>
  <si>
    <t>сплата за  послуги інкасації</t>
  </si>
  <si>
    <t>повернення покупцю</t>
  </si>
  <si>
    <t>сплата по виконавчим листам</t>
  </si>
  <si>
    <t>КП Школяр</t>
  </si>
  <si>
    <t>реалізації  гарячого харчування та буфетної продукції через поточну лінію їдальні шкіл</t>
  </si>
  <si>
    <t>ВАЗ (Лада) 21144</t>
  </si>
  <si>
    <t>для поїздок, пов’язаних із службовою діяльністю посадових осіб  організації</t>
  </si>
  <si>
    <t>витрати на прийняття участі в тендері на харчування</t>
  </si>
  <si>
    <t>КП "Школяр"</t>
  </si>
  <si>
    <t>комунальне підприємство</t>
  </si>
  <si>
    <t>м. Вінниця</t>
  </si>
  <si>
    <t>Департамент адміністративних послуг</t>
  </si>
  <si>
    <t>Сфера обслуговування</t>
  </si>
  <si>
    <t>комунальна</t>
  </si>
  <si>
    <t>м.Вінниця, Брацлавська, 33</t>
  </si>
  <si>
    <t>(0432)617925</t>
  </si>
  <si>
    <t>Окунь А.В.</t>
  </si>
  <si>
    <t>56.29</t>
  </si>
  <si>
    <t>Директор департаменту адміністративних послуг</t>
  </si>
  <si>
    <t>І.В.Копчук</t>
  </si>
  <si>
    <t xml:space="preserve">Постачання інших готових страв </t>
  </si>
  <si>
    <t xml:space="preserve">Додаток </t>
  </si>
  <si>
    <t>Директор департаменту фінансв міської ради</t>
  </si>
  <si>
    <t>Н.Д. Луценко</t>
  </si>
  <si>
    <t>А.В. Окунь</t>
  </si>
  <si>
    <t>Розшифровка до Таблиці 1 "Формування фінансових результатів"</t>
  </si>
  <si>
    <t xml:space="preserve">марміти </t>
  </si>
  <si>
    <t xml:space="preserve">холодильник </t>
  </si>
  <si>
    <t>прилавок для кухоних приборів</t>
  </si>
  <si>
    <t>Розшифровка до Таблиці 3 "Рух грошових коштів (за прямим методом)"</t>
  </si>
  <si>
    <t xml:space="preserve">Розшифровка до Таблиці 4 "Капітальні інвестиції" </t>
  </si>
  <si>
    <t xml:space="preserve"> (ініціали, прізвище)    </t>
  </si>
  <si>
    <t>послуги  харчування учнів в їдальні шкіл на підставі проведених тендерів (міський+обласний бюджет)</t>
  </si>
  <si>
    <t>столи нейтральні металеві</t>
  </si>
  <si>
    <t>В.о. куруючого справами виконкому міської ради</t>
  </si>
  <si>
    <t>С. Чорнолуцький</t>
  </si>
  <si>
    <t>чафіндіш (малий марміт для підігріву їжі)</t>
  </si>
  <si>
    <t>ФІНАНСОВИЙ ПЛАН  КП "ШКОЛЯР"
на 2021 рік</t>
  </si>
  <si>
    <t xml:space="preserve">Факт
 минулого  2019 року </t>
  </si>
  <si>
    <t xml:space="preserve">Фінансовий план 
поточного 2020 року </t>
  </si>
  <si>
    <t xml:space="preserve">Плановий  
2021 рік </t>
  </si>
  <si>
    <t>2024 рік</t>
  </si>
  <si>
    <t xml:space="preserve">Факт минулого 2019 року </t>
  </si>
  <si>
    <t xml:space="preserve">Фінансовий план поточного 2020 року </t>
  </si>
  <si>
    <t xml:space="preserve">Плановий 2021 рік (усього) </t>
  </si>
  <si>
    <t>Факт минулого 2019 року</t>
  </si>
  <si>
    <t>витрати на сплату судового збору</t>
  </si>
  <si>
    <t>Інші операційні витрати,  усього, у тому числі:</t>
  </si>
  <si>
    <t>відкоригований ПДВ на кредит при списання зіпсованих запасів</t>
  </si>
  <si>
    <t>% від залишків коштів на поточних рахунках</t>
  </si>
  <si>
    <t>одержані пені та шрафи</t>
  </si>
  <si>
    <t>визнані нараховані податкові пені та штрафи за 2017 рік</t>
  </si>
  <si>
    <t xml:space="preserve">План поточного 2020 року </t>
  </si>
  <si>
    <t>сплата судового збору в адміністративний суд</t>
  </si>
  <si>
    <t>Плановий 2021 рік (усього)</t>
  </si>
  <si>
    <t>картоплечистка</t>
  </si>
  <si>
    <t xml:space="preserve">Фінансовий план
поточного 2020 року </t>
  </si>
  <si>
    <t xml:space="preserve">Очікуваний показник  
до кінця поточного 
2020 року </t>
  </si>
  <si>
    <t xml:space="preserve">Плановий 2021 рік </t>
  </si>
  <si>
    <t xml:space="preserve">за минулий 2019 рік </t>
  </si>
  <si>
    <t>Фактичний показник за минулий 2019 рік</t>
  </si>
  <si>
    <t>Плановий показник 
поточного 2020 року</t>
  </si>
  <si>
    <t>Плановий 2021  рік</t>
  </si>
  <si>
    <t>Фактичний показник станом на 01.10.2020 року</t>
  </si>
  <si>
    <t xml:space="preserve">факт
минулого 2019 року </t>
  </si>
  <si>
    <t xml:space="preserve">фінансовий план
поточного 2020 року </t>
  </si>
  <si>
    <t xml:space="preserve">плановий 2021 рік </t>
  </si>
  <si>
    <t>Придбання (виготовлення) основних засобів, усього, у т.ч.:</t>
  </si>
  <si>
    <t>Плановий 2021 рік до факту минулого 2019 року, %</t>
  </si>
  <si>
    <t>Плановий 2021 рік до очікуваного на поточний 2020 рік, %</t>
  </si>
  <si>
    <t xml:space="preserve">за плановий 2021 рік </t>
  </si>
  <si>
    <r>
      <t>Інші надходження (відшкодування судового збору)</t>
    </r>
    <r>
      <rPr>
        <i/>
        <sz val="16"/>
        <rFont val="Times New Roman"/>
        <family val="1"/>
        <charset val="204"/>
      </rPr>
      <t xml:space="preserve"> </t>
    </r>
  </si>
  <si>
    <t>плановий 2021 рік</t>
  </si>
  <si>
    <t>Плановий 2021 рік до факту минулого 
2019 року, %</t>
  </si>
  <si>
    <t>Плановий 2021 рік до плану поточного 
2020 року, %</t>
  </si>
  <si>
    <t>Заборгованість за кредитами станом на 01.01.2021 рік</t>
  </si>
  <si>
    <t>Заборгованість за кредитами на кінець 2021 року</t>
  </si>
  <si>
    <t>нестачі та списання зіпсованих запасів через карантині заходи</t>
  </si>
  <si>
    <t>Директор департаменту економіки і інвестицій міської ради</t>
  </si>
  <si>
    <t>М.П.Мартьянов</t>
  </si>
  <si>
    <t>інші (послуги з навчання по охороні праці, безпечність харчових продуктів)</t>
  </si>
  <si>
    <t>інші операційні доходи (розшифрувати)</t>
  </si>
  <si>
    <t>інші (адміністративні збори, оформлення ключів ЕЦП)</t>
  </si>
  <si>
    <t>заправка та відновлення картриджів до принтерів</t>
  </si>
  <si>
    <t>послуги з медогляду працівників</t>
  </si>
  <si>
    <t>господарські витрати на побутову хімію: миючі засоби  та дизинфікуючі засоби для обладнання ідалень та кухонь</t>
  </si>
  <si>
    <t>інші (розшифрувати)</t>
  </si>
  <si>
    <t>відшкодування витрат на комунальні послуги школи -інтернат</t>
  </si>
  <si>
    <t>списання малоцінних швидкозношувальних предметів</t>
  </si>
  <si>
    <t>послуги з проведення санітарної дезінфекції приміщення кондитерського цеху</t>
  </si>
  <si>
    <t>нарахування та виплата  неоподаткованної матеріальної допомоги працівникам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</si>
</sst>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164" formatCode="_-* #,##0.00_₴_-;\-* #,##0.00_₴_-;_-* &quot;-&quot;??_₴_-;_-@_-"/>
    <numFmt numFmtId="165" formatCode="_-* #,##0.00\ _г_р_н_._-;\-* #,##0.00\ _г_р_н_._-;_-* &quot;-&quot;??\ _г_р_н_._-;_-@_-"/>
    <numFmt numFmtId="166" formatCode="#,##0&quot;р.&quot;;[Red]\-#,##0&quot;р.&quot;"/>
    <numFmt numFmtId="167" formatCode="#,##0.00&quot;р.&quot;;\-#,##0.00&quot;р.&quot;"/>
    <numFmt numFmtId="168" formatCode="_-* #,##0.00_р_._-;\-* #,##0.00_р_._-;_-* &quot;-&quot;??_р_.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.0_);_(* \(#,##0.0\);_(* &quot;-&quot;??_);_(@_)"/>
    <numFmt numFmtId="178" formatCode="_(* #,##0_);_(* \(#,##0\);_(* &quot;-&quot;??_);_(@_)"/>
    <numFmt numFmtId="179" formatCode="_(* #,##0.0_);_(* \(#,##0.0\);_(* &quot;-&quot;_);_(@_)"/>
    <numFmt numFmtId="180" formatCode="_(* #,##0.0000_);_(* \(#,##0.0000\);_(* &quot;-&quot;??_);_(@_)"/>
  </numFmts>
  <fonts count="84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i/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6"/>
      <name val="Arial Cyr"/>
      <charset val="204"/>
    </font>
    <font>
      <u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i/>
      <u/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u/>
      <sz val="16"/>
      <name val="Times New Roman"/>
      <family val="1"/>
      <charset val="204"/>
    </font>
    <font>
      <b/>
      <sz val="16"/>
      <name val="Arial Cyr"/>
      <charset val="204"/>
    </font>
    <font>
      <u/>
      <sz val="16"/>
      <name val="Arial Cyr"/>
      <charset val="204"/>
    </font>
    <font>
      <b/>
      <u/>
      <sz val="14"/>
      <name val="Times New Roman"/>
      <family val="1"/>
      <charset val="204"/>
    </font>
    <font>
      <b/>
      <u/>
      <sz val="20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53">
    <xf numFmtId="0" fontId="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30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0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11" borderId="0" applyNumberFormat="0" applyBorder="0" applyAlignment="0" applyProtection="0"/>
    <xf numFmtId="0" fontId="1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31" fillId="12" borderId="0" applyNumberFormat="0" applyBorder="0" applyAlignment="0" applyProtection="0"/>
    <xf numFmtId="0" fontId="13" fillId="12" borderId="0" applyNumberFormat="0" applyBorder="0" applyAlignment="0" applyProtection="0"/>
    <xf numFmtId="0" fontId="31" fillId="9" borderId="0" applyNumberFormat="0" applyBorder="0" applyAlignment="0" applyProtection="0"/>
    <xf numFmtId="0" fontId="13" fillId="9" borderId="0" applyNumberFormat="0" applyBorder="0" applyAlignment="0" applyProtection="0"/>
    <xf numFmtId="0" fontId="31" fillId="10" borderId="0" applyNumberFormat="0" applyBorder="0" applyAlignment="0" applyProtection="0"/>
    <xf numFmtId="0" fontId="13" fillId="10" borderId="0" applyNumberFormat="0" applyBorder="0" applyAlignment="0" applyProtection="0"/>
    <xf numFmtId="0" fontId="31" fillId="13" borderId="0" applyNumberFormat="0" applyBorder="0" applyAlignment="0" applyProtection="0"/>
    <xf numFmtId="0" fontId="13" fillId="13" borderId="0" applyNumberFormat="0" applyBorder="0" applyAlignment="0" applyProtection="0"/>
    <xf numFmtId="0" fontId="31" fillId="14" borderId="0" applyNumberFormat="0" applyBorder="0" applyAlignment="0" applyProtection="0"/>
    <xf numFmtId="0" fontId="13" fillId="14" borderId="0" applyNumberFormat="0" applyBorder="0" applyAlignment="0" applyProtection="0"/>
    <xf numFmtId="0" fontId="31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24" fillId="3" borderId="0" applyNumberFormat="0" applyBorder="0" applyAlignment="0" applyProtection="0"/>
    <xf numFmtId="0" fontId="16" fillId="20" borderId="1" applyNumberFormat="0" applyAlignment="0" applyProtection="0"/>
    <xf numFmtId="0" fontId="21" fillId="21" borderId="2" applyNumberFormat="0" applyAlignment="0" applyProtection="0"/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165" fontId="11" fillId="0" borderId="0" applyFont="0" applyFill="0" applyBorder="0" applyAlignment="0" applyProtection="0"/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0" fontId="25" fillId="0" borderId="0" applyNumberFormat="0" applyFill="0" applyBorder="0" applyAlignment="0" applyProtection="0"/>
    <xf numFmtId="171" fontId="33" fillId="0" borderId="0" applyAlignment="0">
      <alignment wrapText="1"/>
    </xf>
    <xf numFmtId="0" fontId="28" fillId="4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14" fillId="7" borderId="1" applyNumberFormat="0" applyAlignment="0" applyProtection="0"/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35" fillId="22" borderId="7">
      <alignment horizontal="left" vertical="center"/>
      <protection locked="0"/>
    </xf>
    <xf numFmtId="49" fontId="35" fillId="22" borderId="7">
      <alignment horizontal="left" vertical="center"/>
    </xf>
    <xf numFmtId="4" fontId="35" fillId="22" borderId="7">
      <alignment horizontal="right" vertical="center"/>
      <protection locked="0"/>
    </xf>
    <xf numFmtId="4" fontId="35" fillId="22" borderId="7">
      <alignment horizontal="right" vertical="center"/>
    </xf>
    <xf numFmtId="4" fontId="36" fillId="22" borderId="7">
      <alignment horizontal="right" vertical="center"/>
      <protection locked="0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9" fontId="38" fillId="22" borderId="3">
      <alignment horizontal="left" vertical="center"/>
      <protection locked="0"/>
    </xf>
    <xf numFmtId="49" fontId="38" fillId="22" borderId="3">
      <alignment horizontal="left" vertical="center"/>
    </xf>
    <xf numFmtId="4" fontId="37" fillId="22" borderId="3">
      <alignment horizontal="right" vertical="center"/>
      <protection locked="0"/>
    </xf>
    <xf numFmtId="4" fontId="37" fillId="22" borderId="3">
      <alignment horizontal="right" vertical="center"/>
    </xf>
    <xf numFmtId="4" fontId="39" fillId="22" borderId="3">
      <alignment horizontal="right" vertical="center"/>
      <protection locked="0"/>
    </xf>
    <xf numFmtId="49" fontId="32" fillId="22" borderId="3">
      <alignment horizontal="left" vertical="center"/>
      <protection locked="0"/>
    </xf>
    <xf numFmtId="49" fontId="32" fillId="22" borderId="3">
      <alignment horizontal="left" vertical="center"/>
      <protection locked="0"/>
    </xf>
    <xf numFmtId="49" fontId="32" fillId="22" borderId="3">
      <alignment horizontal="left" vertical="center"/>
    </xf>
    <xf numFmtId="49" fontId="32" fillId="22" borderId="3">
      <alignment horizontal="left" vertical="center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" fontId="32" fillId="22" borderId="3">
      <alignment horizontal="right" vertical="center"/>
      <protection locked="0"/>
    </xf>
    <xf numFmtId="4" fontId="32" fillId="22" borderId="3">
      <alignment horizontal="right" vertical="center"/>
      <protection locked="0"/>
    </xf>
    <xf numFmtId="4" fontId="32" fillId="22" borderId="3">
      <alignment horizontal="right" vertical="center"/>
    </xf>
    <xf numFmtId="4" fontId="32" fillId="22" borderId="3">
      <alignment horizontal="right" vertical="center"/>
    </xf>
    <xf numFmtId="4" fontId="36" fillId="22" borderId="3">
      <alignment horizontal="right" vertical="center"/>
      <protection locked="0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9" fontId="41" fillId="22" borderId="3">
      <alignment horizontal="left" vertical="center"/>
      <protection locked="0"/>
    </xf>
    <xf numFmtId="49" fontId="41" fillId="22" borderId="3">
      <alignment horizontal="left" vertical="center"/>
    </xf>
    <xf numFmtId="4" fontId="40" fillId="22" borderId="3">
      <alignment horizontal="right" vertical="center"/>
      <protection locked="0"/>
    </xf>
    <xf numFmtId="4" fontId="40" fillId="22" borderId="3">
      <alignment horizontal="right" vertical="center"/>
    </xf>
    <xf numFmtId="4" fontId="42" fillId="22" borderId="3">
      <alignment horizontal="right" vertical="center"/>
      <protection locked="0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" fontId="43" fillId="0" borderId="3">
      <alignment horizontal="right" vertical="center"/>
      <protection locked="0"/>
    </xf>
    <xf numFmtId="4" fontId="43" fillId="0" borderId="3">
      <alignment horizontal="right" vertical="center"/>
    </xf>
    <xf numFmtId="4" fontId="44" fillId="0" borderId="3">
      <alignment horizontal="right" vertical="center"/>
      <protection locked="0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9" fontId="46" fillId="0" borderId="3">
      <alignment horizontal="left" vertical="center"/>
      <protection locked="0"/>
    </xf>
    <xf numFmtId="49" fontId="46" fillId="0" borderId="3">
      <alignment horizontal="left" vertical="center"/>
    </xf>
    <xf numFmtId="4" fontId="45" fillId="0" borderId="3">
      <alignment horizontal="right" vertical="center"/>
      <protection locked="0"/>
    </xf>
    <xf numFmtId="4" fontId="45" fillId="0" borderId="3">
      <alignment horizontal="right" vertical="center"/>
    </xf>
    <xf numFmtId="49" fontId="43" fillId="0" borderId="3">
      <alignment horizontal="left" vertical="center"/>
      <protection locked="0"/>
    </xf>
    <xf numFmtId="49" fontId="44" fillId="0" borderId="3">
      <alignment horizontal="left" vertical="center"/>
      <protection locked="0"/>
    </xf>
    <xf numFmtId="4" fontId="43" fillId="0" borderId="3">
      <alignment horizontal="right" vertical="center"/>
      <protection locked="0"/>
    </xf>
    <xf numFmtId="0" fontId="26" fillId="0" borderId="8" applyNumberFormat="0" applyFill="0" applyAlignment="0" applyProtection="0"/>
    <xf numFmtId="0" fontId="23" fillId="23" borderId="0" applyNumberFormat="0" applyBorder="0" applyAlignment="0" applyProtection="0"/>
    <xf numFmtId="0" fontId="11" fillId="0" borderId="0"/>
    <xf numFmtId="0" fontId="11" fillId="0" borderId="0"/>
    <xf numFmtId="0" fontId="11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7" fillId="26" borderId="3">
      <alignment horizontal="right" vertical="center"/>
      <protection locked="0"/>
    </xf>
    <xf numFmtId="4" fontId="47" fillId="27" borderId="3">
      <alignment horizontal="right" vertical="center"/>
      <protection locked="0"/>
    </xf>
    <xf numFmtId="4" fontId="47" fillId="28" borderId="3">
      <alignment horizontal="right" vertical="center"/>
      <protection locked="0"/>
    </xf>
    <xf numFmtId="0" fontId="15" fillId="20" borderId="10" applyNumberFormat="0" applyAlignment="0" applyProtection="0"/>
    <xf numFmtId="49" fontId="32" fillId="0" borderId="3">
      <alignment horizontal="left" vertical="center" wrapText="1"/>
      <protection locked="0"/>
    </xf>
    <xf numFmtId="49" fontId="32" fillId="0" borderId="3">
      <alignment horizontal="left" vertical="center" wrapText="1"/>
      <protection locked="0"/>
    </xf>
    <xf numFmtId="0" fontId="22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7" fillId="0" borderId="0" applyNumberFormat="0" applyFill="0" applyBorder="0" applyAlignment="0" applyProtection="0"/>
    <xf numFmtId="0" fontId="31" fillId="16" borderId="0" applyNumberFormat="0" applyBorder="0" applyAlignment="0" applyProtection="0"/>
    <xf numFmtId="0" fontId="13" fillId="16" borderId="0" applyNumberFormat="0" applyBorder="0" applyAlignment="0" applyProtection="0"/>
    <xf numFmtId="0" fontId="31" fillId="17" borderId="0" applyNumberFormat="0" applyBorder="0" applyAlignment="0" applyProtection="0"/>
    <xf numFmtId="0" fontId="13" fillId="17" borderId="0" applyNumberFormat="0" applyBorder="0" applyAlignment="0" applyProtection="0"/>
    <xf numFmtId="0" fontId="31" fillId="18" borderId="0" applyNumberFormat="0" applyBorder="0" applyAlignment="0" applyProtection="0"/>
    <xf numFmtId="0" fontId="13" fillId="18" borderId="0" applyNumberFormat="0" applyBorder="0" applyAlignment="0" applyProtection="0"/>
    <xf numFmtId="0" fontId="31" fillId="13" borderId="0" applyNumberFormat="0" applyBorder="0" applyAlignment="0" applyProtection="0"/>
    <xf numFmtId="0" fontId="13" fillId="13" borderId="0" applyNumberFormat="0" applyBorder="0" applyAlignment="0" applyProtection="0"/>
    <xf numFmtId="0" fontId="31" fillId="14" borderId="0" applyNumberFormat="0" applyBorder="0" applyAlignment="0" applyProtection="0"/>
    <xf numFmtId="0" fontId="13" fillId="14" borderId="0" applyNumberFormat="0" applyBorder="0" applyAlignment="0" applyProtection="0"/>
    <xf numFmtId="0" fontId="31" fillId="19" borderId="0" applyNumberFormat="0" applyBorder="0" applyAlignment="0" applyProtection="0"/>
    <xf numFmtId="0" fontId="13" fillId="19" borderId="0" applyNumberFormat="0" applyBorder="0" applyAlignment="0" applyProtection="0"/>
    <xf numFmtId="0" fontId="48" fillId="7" borderId="1" applyNumberFormat="0" applyAlignment="0" applyProtection="0"/>
    <xf numFmtId="0" fontId="14" fillId="7" borderId="1" applyNumberFormat="0" applyAlignment="0" applyProtection="0"/>
    <xf numFmtId="0" fontId="49" fillId="20" borderId="10" applyNumberFormat="0" applyAlignment="0" applyProtection="0"/>
    <xf numFmtId="0" fontId="15" fillId="20" borderId="10" applyNumberFormat="0" applyAlignment="0" applyProtection="0"/>
    <xf numFmtId="0" fontId="50" fillId="20" borderId="1" applyNumberFormat="0" applyAlignment="0" applyProtection="0"/>
    <xf numFmtId="0" fontId="16" fillId="20" borderId="1" applyNumberFormat="0" applyAlignment="0" applyProtection="0"/>
    <xf numFmtId="172" fontId="11" fillId="0" borderId="0" applyFont="0" applyFill="0" applyBorder="0" applyAlignment="0" applyProtection="0"/>
    <xf numFmtId="0" fontId="51" fillId="0" borderId="4" applyNumberFormat="0" applyFill="0" applyAlignment="0" applyProtection="0"/>
    <xf numFmtId="0" fontId="17" fillId="0" borderId="4" applyNumberFormat="0" applyFill="0" applyAlignment="0" applyProtection="0"/>
    <xf numFmtId="0" fontId="52" fillId="0" borderId="5" applyNumberFormat="0" applyFill="0" applyAlignment="0" applyProtection="0"/>
    <xf numFmtId="0" fontId="18" fillId="0" borderId="5" applyNumberFormat="0" applyFill="0" applyAlignment="0" applyProtection="0"/>
    <xf numFmtId="0" fontId="53" fillId="0" borderId="6" applyNumberFormat="0" applyFill="0" applyAlignment="0" applyProtection="0"/>
    <xf numFmtId="0" fontId="19" fillId="0" borderId="6" applyNumberFormat="0" applyFill="0" applyAlignment="0" applyProtection="0"/>
    <xf numFmtId="0" fontId="5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4" fillId="0" borderId="11" applyNumberFormat="0" applyFill="0" applyAlignment="0" applyProtection="0"/>
    <xf numFmtId="0" fontId="20" fillId="0" borderId="11" applyNumberFormat="0" applyFill="0" applyAlignment="0" applyProtection="0"/>
    <xf numFmtId="0" fontId="55" fillId="21" borderId="2" applyNumberFormat="0" applyAlignment="0" applyProtection="0"/>
    <xf numFmtId="0" fontId="21" fillId="21" borderId="2" applyNumberFormat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6" fillId="23" borderId="0" applyNumberFormat="0" applyBorder="0" applyAlignment="0" applyProtection="0"/>
    <xf numFmtId="0" fontId="23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8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11" fillId="0" borderId="0"/>
    <xf numFmtId="0" fontId="2" fillId="0" borderId="0"/>
    <xf numFmtId="0" fontId="11" fillId="0" borderId="0"/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57" fillId="3" borderId="0" applyNumberFormat="0" applyBorder="0" applyAlignment="0" applyProtection="0"/>
    <xf numFmtId="0" fontId="24" fillId="3" borderId="0" applyNumberFormat="0" applyBorder="0" applyAlignment="0" applyProtection="0"/>
    <xf numFmtId="0" fontId="58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59" fillId="25" borderId="9" applyNumberFormat="0" applyFont="0" applyAlignment="0" applyProtection="0"/>
    <xf numFmtId="0" fontId="11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0" fillId="0" borderId="8" applyNumberFormat="0" applyFill="0" applyAlignment="0" applyProtection="0"/>
    <xf numFmtId="0" fontId="26" fillId="0" borderId="8" applyNumberFormat="0" applyFill="0" applyAlignment="0" applyProtection="0"/>
    <xf numFmtId="0" fontId="29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2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3" fontId="63" fillId="0" borderId="0" applyFont="0" applyFill="0" applyBorder="0" applyAlignment="0" applyProtection="0"/>
    <xf numFmtId="174" fontId="6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4" fillId="4" borderId="0" applyNumberFormat="0" applyBorder="0" applyAlignment="0" applyProtection="0"/>
    <xf numFmtId="0" fontId="28" fillId="4" borderId="0" applyNumberFormat="0" applyBorder="0" applyAlignment="0" applyProtection="0"/>
    <xf numFmtId="176" fontId="65" fillId="22" borderId="12" applyFill="0" applyBorder="0">
      <alignment horizontal="center" vertical="center" wrapText="1"/>
      <protection locked="0"/>
    </xf>
    <xf numFmtId="171" fontId="66" fillId="0" borderId="0">
      <alignment wrapText="1"/>
    </xf>
    <xf numFmtId="171" fontId="33" fillId="0" borderId="0">
      <alignment wrapText="1"/>
    </xf>
  </cellStyleXfs>
  <cellXfs count="527">
    <xf numFmtId="0" fontId="0" fillId="0" borderId="0" xfId="0"/>
    <xf numFmtId="0" fontId="5" fillId="0" borderId="0" xfId="0" quotePrefix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8" fillId="0" borderId="0" xfId="0" applyFont="1" applyFill="1" applyAlignment="1">
      <alignment horizontal="center" vertical="center"/>
    </xf>
    <xf numFmtId="170" fontId="5" fillId="0" borderId="0" xfId="0" applyNumberFormat="1" applyFont="1" applyFill="1" applyAlignment="1">
      <alignment vertical="center"/>
    </xf>
    <xf numFmtId="0" fontId="10" fillId="0" borderId="0" xfId="0" applyFont="1" applyFill="1"/>
    <xf numFmtId="0" fontId="5" fillId="0" borderId="3" xfId="237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0" fontId="4" fillId="0" borderId="3" xfId="237" applyFont="1" applyFill="1" applyBorder="1" applyAlignment="1">
      <alignment horizontal="left" vertical="center"/>
    </xf>
    <xf numFmtId="0" fontId="5" fillId="0" borderId="0" xfId="0" applyFont="1" applyFill="1"/>
    <xf numFmtId="0" fontId="5" fillId="0" borderId="3" xfId="237" applyNumberFormat="1" applyFont="1" applyFill="1" applyBorder="1" applyAlignment="1">
      <alignment horizontal="left" vertical="center" wrapText="1"/>
    </xf>
    <xf numFmtId="0" fontId="5" fillId="0" borderId="3" xfId="237" applyNumberFormat="1" applyFont="1" applyFill="1" applyBorder="1" applyAlignment="1">
      <alignment horizontal="left" vertical="top" wrapText="1"/>
    </xf>
    <xf numFmtId="0" fontId="5" fillId="29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5" fillId="29" borderId="0" xfId="0" applyFont="1" applyFill="1" applyAlignment="1">
      <alignment horizontal="left" vertical="center"/>
    </xf>
    <xf numFmtId="0" fontId="5" fillId="29" borderId="3" xfId="0" applyFont="1" applyFill="1" applyBorder="1" applyAlignment="1">
      <alignment horizontal="center" vertical="center" wrapText="1"/>
    </xf>
    <xf numFmtId="0" fontId="5" fillId="29" borderId="0" xfId="0" quotePrefix="1" applyFont="1" applyFill="1" applyBorder="1" applyAlignment="1">
      <alignment horizontal="center" vertical="center"/>
    </xf>
    <xf numFmtId="170" fontId="6" fillId="29" borderId="0" xfId="0" applyNumberFormat="1" applyFont="1" applyFill="1" applyBorder="1" applyAlignment="1">
      <alignment vertical="center"/>
    </xf>
    <xf numFmtId="0" fontId="5" fillId="29" borderId="3" xfId="0" quotePrefix="1" applyNumberFormat="1" applyFont="1" applyFill="1" applyBorder="1" applyAlignment="1">
      <alignment horizontal="center" vertical="center" wrapText="1"/>
    </xf>
    <xf numFmtId="0" fontId="5" fillId="29" borderId="3" xfId="0" applyNumberFormat="1" applyFont="1" applyFill="1" applyBorder="1" applyAlignment="1">
      <alignment horizontal="center" vertical="center" wrapText="1"/>
    </xf>
    <xf numFmtId="3" fontId="5" fillId="29" borderId="0" xfId="0" applyNumberFormat="1" applyFont="1" applyFill="1" applyBorder="1" applyAlignment="1">
      <alignment vertical="center"/>
    </xf>
    <xf numFmtId="0" fontId="5" fillId="29" borderId="3" xfId="237" applyFont="1" applyFill="1" applyBorder="1" applyAlignment="1">
      <alignment horizontal="center" vertical="center"/>
    </xf>
    <xf numFmtId="0" fontId="4" fillId="29" borderId="3" xfId="237" applyFont="1" applyFill="1" applyBorder="1" applyAlignment="1">
      <alignment horizontal="left" vertical="center"/>
    </xf>
    <xf numFmtId="0" fontId="5" fillId="29" borderId="3" xfId="237" applyNumberFormat="1" applyFont="1" applyFill="1" applyBorder="1" applyAlignment="1">
      <alignment horizontal="center" vertical="center" wrapText="1"/>
    </xf>
    <xf numFmtId="49" fontId="5" fillId="29" borderId="3" xfId="237" applyNumberFormat="1" applyFont="1" applyFill="1" applyBorder="1" applyAlignment="1">
      <alignment horizontal="left" vertical="center" wrapText="1"/>
    </xf>
    <xf numFmtId="0" fontId="5" fillId="29" borderId="3" xfId="237" applyFont="1" applyFill="1" applyBorder="1" applyAlignment="1">
      <alignment horizontal="center" vertical="center" wrapText="1"/>
    </xf>
    <xf numFmtId="0" fontId="10" fillId="29" borderId="0" xfId="0" applyFont="1" applyFill="1"/>
    <xf numFmtId="177" fontId="5" fillId="29" borderId="3" xfId="0" applyNumberFormat="1" applyFont="1" applyFill="1" applyBorder="1" applyAlignment="1">
      <alignment horizontal="center" vertical="center" wrapText="1"/>
    </xf>
    <xf numFmtId="177" fontId="4" fillId="29" borderId="3" xfId="0" applyNumberFormat="1" applyFont="1" applyFill="1" applyBorder="1" applyAlignment="1">
      <alignment horizontal="center" vertical="center" wrapText="1"/>
    </xf>
    <xf numFmtId="0" fontId="8" fillId="29" borderId="0" xfId="0" applyFont="1" applyFill="1" applyAlignment="1">
      <alignment horizontal="center" vertical="center"/>
    </xf>
    <xf numFmtId="170" fontId="5" fillId="29" borderId="0" xfId="0" applyNumberFormat="1" applyFont="1" applyFill="1" applyAlignment="1">
      <alignment vertical="center"/>
    </xf>
    <xf numFmtId="0" fontId="5" fillId="29" borderId="0" xfId="0" applyFont="1" applyFill="1" applyBorder="1" applyAlignment="1">
      <alignment vertical="center"/>
    </xf>
    <xf numFmtId="0" fontId="5" fillId="29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29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0" fontId="5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5" fillId="29" borderId="3" xfId="0" applyFont="1" applyFill="1" applyBorder="1" applyAlignment="1">
      <alignment horizontal="left" vertical="center" wrapText="1"/>
    </xf>
    <xf numFmtId="0" fontId="69" fillId="29" borderId="0" xfId="0" applyFont="1" applyFill="1" applyBorder="1" applyAlignment="1">
      <alignment horizontal="center" vertical="center"/>
    </xf>
    <xf numFmtId="0" fontId="69" fillId="29" borderId="0" xfId="0" applyFont="1" applyFill="1" applyBorder="1" applyAlignment="1">
      <alignment vertical="center"/>
    </xf>
    <xf numFmtId="0" fontId="69" fillId="0" borderId="0" xfId="0" applyFont="1" applyFill="1" applyBorder="1" applyAlignment="1">
      <alignment vertical="center"/>
    </xf>
    <xf numFmtId="0" fontId="69" fillId="29" borderId="0" xfId="0" applyFont="1" applyFill="1" applyBorder="1" applyAlignment="1">
      <alignment horizontal="right" vertical="center"/>
    </xf>
    <xf numFmtId="0" fontId="69" fillId="29" borderId="0" xfId="0" applyFont="1" applyFill="1" applyBorder="1" applyAlignment="1">
      <alignment horizontal="left" vertical="center"/>
    </xf>
    <xf numFmtId="0" fontId="69" fillId="0" borderId="0" xfId="0" applyFont="1" applyFill="1" applyBorder="1" applyAlignment="1">
      <alignment horizontal="center" vertical="center"/>
    </xf>
    <xf numFmtId="0" fontId="69" fillId="29" borderId="0" xfId="0" applyFont="1" applyFill="1" applyAlignment="1">
      <alignment horizontal="left" vertical="center"/>
    </xf>
    <xf numFmtId="0" fontId="69" fillId="29" borderId="0" xfId="0" applyFont="1" applyFill="1" applyAlignment="1">
      <alignment horizontal="center" vertical="center"/>
    </xf>
    <xf numFmtId="0" fontId="72" fillId="29" borderId="0" xfId="0" applyFont="1" applyFill="1" applyBorder="1" applyAlignment="1">
      <alignment horizontal="center" vertical="center"/>
    </xf>
    <xf numFmtId="0" fontId="73" fillId="29" borderId="0" xfId="0" applyFont="1" applyFill="1" applyAlignment="1">
      <alignment horizontal="left" vertical="center"/>
    </xf>
    <xf numFmtId="0" fontId="69" fillId="29" borderId="20" xfId="0" applyFont="1" applyFill="1" applyBorder="1" applyAlignment="1">
      <alignment horizontal="left" vertical="center"/>
    </xf>
    <xf numFmtId="0" fontId="69" fillId="29" borderId="0" xfId="0" applyFont="1" applyFill="1" applyAlignment="1">
      <alignment vertical="center"/>
    </xf>
    <xf numFmtId="0" fontId="69" fillId="29" borderId="13" xfId="0" applyFont="1" applyFill="1" applyBorder="1" applyAlignment="1">
      <alignment horizontal="center" vertical="center"/>
    </xf>
    <xf numFmtId="0" fontId="69" fillId="29" borderId="0" xfId="0" applyFont="1" applyFill="1" applyBorder="1" applyAlignment="1">
      <alignment horizontal="center" vertical="center"/>
    </xf>
    <xf numFmtId="0" fontId="69" fillId="29" borderId="0" xfId="0" applyFont="1" applyFill="1" applyAlignment="1">
      <alignment horizontal="center" vertical="center"/>
    </xf>
    <xf numFmtId="0" fontId="69" fillId="29" borderId="13" xfId="0" applyFont="1" applyFill="1" applyBorder="1" applyAlignment="1">
      <alignment vertical="center"/>
    </xf>
    <xf numFmtId="0" fontId="73" fillId="29" borderId="0" xfId="0" applyFont="1" applyFill="1" applyAlignment="1">
      <alignment horizontal="center" vertical="center"/>
    </xf>
    <xf numFmtId="0" fontId="73" fillId="29" borderId="0" xfId="0" applyFont="1" applyFill="1" applyAlignment="1">
      <alignment vertical="center"/>
    </xf>
    <xf numFmtId="0" fontId="73" fillId="29" borderId="0" xfId="0" applyFont="1" applyFill="1" applyBorder="1" applyAlignment="1">
      <alignment vertical="center"/>
    </xf>
    <xf numFmtId="0" fontId="69" fillId="29" borderId="0" xfId="0" applyFont="1" applyFill="1" applyBorder="1" applyAlignment="1">
      <alignment horizontal="right" vertical="center" wrapText="1"/>
    </xf>
    <xf numFmtId="0" fontId="69" fillId="0" borderId="0" xfId="0" applyFont="1" applyFill="1" applyAlignment="1">
      <alignment horizontal="center" vertical="center"/>
    </xf>
    <xf numFmtId="0" fontId="69" fillId="0" borderId="0" xfId="0" applyFont="1" applyFill="1" applyBorder="1" applyAlignment="1">
      <alignment horizontal="right" vertical="center" wrapText="1"/>
    </xf>
    <xf numFmtId="0" fontId="69" fillId="0" borderId="0" xfId="0" applyFont="1" applyFill="1" applyBorder="1" applyAlignment="1">
      <alignment horizontal="center" vertical="center" wrapText="1"/>
    </xf>
    <xf numFmtId="0" fontId="69" fillId="0" borderId="15" xfId="0" applyFont="1" applyFill="1" applyBorder="1" applyAlignment="1">
      <alignment vertical="center"/>
    </xf>
    <xf numFmtId="0" fontId="69" fillId="0" borderId="14" xfId="0" applyFont="1" applyFill="1" applyBorder="1" applyAlignment="1">
      <alignment vertical="center"/>
    </xf>
    <xf numFmtId="0" fontId="69" fillId="0" borderId="3" xfId="0" applyFont="1" applyFill="1" applyBorder="1" applyAlignment="1">
      <alignment horizontal="left" vertical="center"/>
    </xf>
    <xf numFmtId="0" fontId="69" fillId="0" borderId="3" xfId="0" applyFont="1" applyFill="1" applyBorder="1" applyAlignment="1">
      <alignment horizontal="center" vertical="center"/>
    </xf>
    <xf numFmtId="0" fontId="69" fillId="0" borderId="15" xfId="0" applyFont="1" applyFill="1" applyBorder="1" applyAlignment="1">
      <alignment horizontal="left" vertical="center" wrapText="1"/>
    </xf>
    <xf numFmtId="0" fontId="69" fillId="0" borderId="14" xfId="0" applyFont="1" applyFill="1" applyBorder="1" applyAlignment="1">
      <alignment vertical="center" wrapText="1"/>
    </xf>
    <xf numFmtId="0" fontId="69" fillId="0" borderId="16" xfId="0" applyFont="1" applyFill="1" applyBorder="1" applyAlignment="1">
      <alignment vertical="center" wrapText="1"/>
    </xf>
    <xf numFmtId="0" fontId="69" fillId="0" borderId="3" xfId="0" applyFont="1" applyFill="1" applyBorder="1" applyAlignment="1">
      <alignment vertical="center"/>
    </xf>
    <xf numFmtId="0" fontId="69" fillId="0" borderId="0" xfId="0" applyFont="1" applyFill="1" applyAlignment="1">
      <alignment horizontal="left" vertical="center"/>
    </xf>
    <xf numFmtId="0" fontId="72" fillId="0" borderId="0" xfId="0" applyFont="1" applyFill="1" applyAlignment="1">
      <alignment horizontal="center" vertical="center"/>
    </xf>
    <xf numFmtId="0" fontId="69" fillId="0" borderId="3" xfId="0" applyFont="1" applyFill="1" applyBorder="1" applyAlignment="1">
      <alignment horizontal="center" vertical="center" wrapText="1"/>
    </xf>
    <xf numFmtId="0" fontId="69" fillId="29" borderId="3" xfId="182" applyFont="1" applyFill="1" applyBorder="1" applyAlignment="1">
      <alignment vertical="center" wrapText="1"/>
      <protection locked="0"/>
    </xf>
    <xf numFmtId="0" fontId="69" fillId="29" borderId="3" xfId="0" applyFont="1" applyFill="1" applyBorder="1" applyAlignment="1">
      <alignment horizontal="center" vertical="center"/>
    </xf>
    <xf numFmtId="173" fontId="69" fillId="29" borderId="3" xfId="0" applyNumberFormat="1" applyFont="1" applyFill="1" applyBorder="1" applyAlignment="1">
      <alignment horizontal="center" vertical="center" wrapText="1"/>
    </xf>
    <xf numFmtId="0" fontId="74" fillId="29" borderId="3" xfId="182" applyFont="1" applyFill="1" applyBorder="1" applyAlignment="1">
      <alignment vertical="center" wrapText="1"/>
      <protection locked="0"/>
    </xf>
    <xf numFmtId="173" fontId="74" fillId="29" borderId="3" xfId="0" applyNumberFormat="1" applyFont="1" applyFill="1" applyBorder="1" applyAlignment="1">
      <alignment horizontal="center" vertical="center" wrapText="1"/>
    </xf>
    <xf numFmtId="0" fontId="69" fillId="29" borderId="3" xfId="0" applyFont="1" applyFill="1" applyBorder="1" applyAlignment="1">
      <alignment horizontal="left" vertical="center" wrapText="1"/>
    </xf>
    <xf numFmtId="0" fontId="69" fillId="29" borderId="3" xfId="0" quotePrefix="1" applyFont="1" applyFill="1" applyBorder="1" applyAlignment="1">
      <alignment horizontal="center" vertical="center"/>
    </xf>
    <xf numFmtId="0" fontId="69" fillId="29" borderId="3" xfId="0" applyFont="1" applyFill="1" applyBorder="1" applyAlignment="1">
      <alignment horizontal="center" vertical="center" wrapText="1"/>
    </xf>
    <xf numFmtId="0" fontId="74" fillId="29" borderId="3" xfId="245" applyFont="1" applyFill="1" applyBorder="1" applyAlignment="1">
      <alignment horizontal="left" vertical="center" wrapText="1"/>
    </xf>
    <xf numFmtId="0" fontId="69" fillId="29" borderId="3" xfId="245" applyFont="1" applyFill="1" applyBorder="1" applyAlignment="1">
      <alignment horizontal="left" vertical="center" wrapText="1"/>
    </xf>
    <xf numFmtId="0" fontId="69" fillId="29" borderId="3" xfId="245" applyFont="1" applyFill="1" applyBorder="1" applyAlignment="1">
      <alignment horizontal="center" vertical="center"/>
    </xf>
    <xf numFmtId="0" fontId="69" fillId="29" borderId="3" xfId="0" applyFont="1" applyFill="1" applyBorder="1" applyAlignment="1" applyProtection="1">
      <alignment horizontal="left" vertical="center" wrapText="1"/>
      <protection locked="0"/>
    </xf>
    <xf numFmtId="0" fontId="74" fillId="29" borderId="3" xfId="0" applyFont="1" applyFill="1" applyBorder="1" applyAlignment="1" applyProtection="1">
      <alignment horizontal="left" vertical="center" wrapText="1"/>
      <protection locked="0"/>
    </xf>
    <xf numFmtId="170" fontId="69" fillId="29" borderId="3" xfId="0" applyNumberFormat="1" applyFont="1" applyFill="1" applyBorder="1" applyAlignment="1">
      <alignment horizontal="center" vertical="center" wrapText="1"/>
    </xf>
    <xf numFmtId="0" fontId="74" fillId="0" borderId="0" xfId="0" applyFont="1" applyFill="1" applyBorder="1" applyAlignment="1">
      <alignment vertical="center"/>
    </xf>
    <xf numFmtId="49" fontId="69" fillId="29" borderId="3" xfId="0" applyNumberFormat="1" applyFont="1" applyFill="1" applyBorder="1" applyAlignment="1">
      <alignment horizontal="center" vertical="center"/>
    </xf>
    <xf numFmtId="0" fontId="74" fillId="0" borderId="0" xfId="0" applyFont="1" applyFill="1" applyBorder="1" applyAlignment="1" applyProtection="1">
      <alignment horizontal="left" vertical="center"/>
      <protection locked="0"/>
    </xf>
    <xf numFmtId="170" fontId="74" fillId="0" borderId="0" xfId="0" applyNumberFormat="1" applyFont="1" applyFill="1" applyBorder="1" applyAlignment="1">
      <alignment horizontal="center" vertical="center" wrapText="1"/>
    </xf>
    <xf numFmtId="170" fontId="74" fillId="0" borderId="0" xfId="0" applyNumberFormat="1" applyFont="1" applyFill="1" applyBorder="1" applyAlignment="1">
      <alignment horizontal="right" vertical="center" wrapText="1"/>
    </xf>
    <xf numFmtId="170" fontId="69" fillId="0" borderId="0" xfId="0" applyNumberFormat="1" applyFont="1" applyFill="1" applyBorder="1" applyAlignment="1">
      <alignment horizontal="center" vertical="center" wrapText="1"/>
    </xf>
    <xf numFmtId="0" fontId="69" fillId="0" borderId="0" xfId="0" quotePrefix="1" applyFont="1" applyFill="1" applyBorder="1" applyAlignment="1">
      <alignment horizontal="center" vertical="center"/>
    </xf>
    <xf numFmtId="170" fontId="72" fillId="0" borderId="0" xfId="0" applyNumberFormat="1" applyFont="1" applyFill="1" applyBorder="1" applyAlignment="1">
      <alignment vertical="center"/>
    </xf>
    <xf numFmtId="0" fontId="69" fillId="0" borderId="0" xfId="0" applyFont="1" applyFill="1" applyAlignment="1">
      <alignment horizontal="center" vertical="center"/>
    </xf>
    <xf numFmtId="0" fontId="69" fillId="0" borderId="0" xfId="0" applyFont="1" applyFill="1" applyBorder="1" applyAlignment="1">
      <alignment vertical="center" wrapText="1"/>
    </xf>
    <xf numFmtId="0" fontId="74" fillId="29" borderId="3" xfId="0" applyFont="1" applyFill="1" applyBorder="1" applyAlignment="1">
      <alignment horizontal="center" vertical="center"/>
    </xf>
    <xf numFmtId="0" fontId="74" fillId="0" borderId="0" xfId="0" applyFont="1" applyFill="1" applyBorder="1" applyAlignment="1">
      <alignment horizontal="center" vertical="center" wrapText="1"/>
    </xf>
    <xf numFmtId="0" fontId="76" fillId="0" borderId="0" xfId="0" applyFont="1" applyFill="1" applyBorder="1" applyAlignment="1">
      <alignment horizontal="center" vertical="center" wrapText="1"/>
    </xf>
    <xf numFmtId="0" fontId="74" fillId="29" borderId="3" xfId="0" applyFont="1" applyFill="1" applyBorder="1" applyAlignment="1">
      <alignment horizontal="center" vertical="center" wrapText="1"/>
    </xf>
    <xf numFmtId="0" fontId="74" fillId="0" borderId="0" xfId="0" applyFont="1" applyFill="1" applyBorder="1" applyAlignment="1">
      <alignment horizontal="right" vertical="center"/>
    </xf>
    <xf numFmtId="0" fontId="69" fillId="29" borderId="3" xfId="0" applyFont="1" applyFill="1" applyBorder="1" applyAlignment="1">
      <alignment horizontal="center" vertical="center"/>
    </xf>
    <xf numFmtId="0" fontId="69" fillId="29" borderId="3" xfId="0" applyFont="1" applyFill="1" applyBorder="1" applyAlignment="1">
      <alignment horizontal="center" vertical="center" wrapText="1"/>
    </xf>
    <xf numFmtId="0" fontId="69" fillId="29" borderId="3" xfId="0" applyFont="1" applyFill="1" applyBorder="1" applyAlignment="1">
      <alignment horizontal="center" vertical="center" wrapText="1" shrinkToFit="1"/>
    </xf>
    <xf numFmtId="49" fontId="74" fillId="29" borderId="3" xfId="0" applyNumberFormat="1" applyFont="1" applyFill="1" applyBorder="1" applyAlignment="1">
      <alignment horizontal="left" vertical="center" wrapText="1"/>
    </xf>
    <xf numFmtId="49" fontId="69" fillId="29" borderId="3" xfId="0" applyNumberFormat="1" applyFont="1" applyFill="1" applyBorder="1" applyAlignment="1">
      <alignment horizontal="left" vertical="center" wrapText="1"/>
    </xf>
    <xf numFmtId="0" fontId="69" fillId="0" borderId="0" xfId="0" applyFont="1" applyFill="1" applyAlignment="1">
      <alignment vertical="center"/>
    </xf>
    <xf numFmtId="0" fontId="74" fillId="29" borderId="3" xfId="0" applyFont="1" applyFill="1" applyBorder="1" applyAlignment="1">
      <alignment horizontal="left" vertical="center" wrapText="1"/>
    </xf>
    <xf numFmtId="0" fontId="74" fillId="29" borderId="3" xfId="0" quotePrefix="1" applyFont="1" applyFill="1" applyBorder="1" applyAlignment="1">
      <alignment horizontal="center" vertical="center"/>
    </xf>
    <xf numFmtId="0" fontId="74" fillId="29" borderId="0" xfId="0" applyFont="1" applyFill="1" applyBorder="1" applyAlignment="1">
      <alignment horizontal="left" vertical="center" wrapText="1"/>
    </xf>
    <xf numFmtId="0" fontId="74" fillId="29" borderId="0" xfId="0" quotePrefix="1" applyFont="1" applyFill="1" applyBorder="1" applyAlignment="1">
      <alignment horizontal="center"/>
    </xf>
    <xf numFmtId="173" fontId="74" fillId="29" borderId="0" xfId="0" applyNumberFormat="1" applyFont="1" applyFill="1" applyBorder="1" applyAlignment="1">
      <alignment horizontal="center" vertical="center" wrapText="1"/>
    </xf>
    <xf numFmtId="49" fontId="74" fillId="29" borderId="0" xfId="0" applyNumberFormat="1" applyFont="1" applyFill="1" applyBorder="1" applyAlignment="1">
      <alignment horizontal="left" vertical="center" wrapText="1"/>
    </xf>
    <xf numFmtId="0" fontId="69" fillId="29" borderId="0" xfId="0" applyFont="1" applyFill="1" applyBorder="1" applyAlignment="1">
      <alignment horizontal="left" vertical="center" wrapText="1"/>
    </xf>
    <xf numFmtId="170" fontId="69" fillId="29" borderId="0" xfId="0" applyNumberFormat="1" applyFont="1" applyFill="1" applyBorder="1" applyAlignment="1">
      <alignment horizontal="center" vertical="center" wrapText="1"/>
    </xf>
    <xf numFmtId="170" fontId="69" fillId="29" borderId="0" xfId="0" applyNumberFormat="1" applyFont="1" applyFill="1" applyBorder="1" applyAlignment="1">
      <alignment horizontal="right" vertical="center" wrapText="1"/>
    </xf>
    <xf numFmtId="0" fontId="69" fillId="29" borderId="0" xfId="0" quotePrefix="1" applyFont="1" applyFill="1" applyBorder="1" applyAlignment="1">
      <alignment horizontal="center" vertical="center"/>
    </xf>
    <xf numFmtId="170" fontId="72" fillId="29" borderId="0" xfId="0" applyNumberFormat="1" applyFont="1" applyFill="1" applyBorder="1" applyAlignment="1">
      <alignment vertical="center"/>
    </xf>
    <xf numFmtId="0" fontId="69" fillId="0" borderId="0" xfId="0" applyFont="1" applyFill="1" applyBorder="1" applyAlignment="1">
      <alignment horizontal="left" vertical="center" wrapText="1"/>
    </xf>
    <xf numFmtId="170" fontId="69" fillId="0" borderId="0" xfId="0" applyNumberFormat="1" applyFont="1" applyFill="1" applyBorder="1" applyAlignment="1">
      <alignment horizontal="right" vertical="center" wrapText="1"/>
    </xf>
    <xf numFmtId="0" fontId="76" fillId="29" borderId="0" xfId="0" applyFont="1" applyFill="1" applyBorder="1" applyAlignment="1">
      <alignment horizontal="center" vertical="center" wrapText="1"/>
    </xf>
    <xf numFmtId="0" fontId="69" fillId="0" borderId="0" xfId="245" applyFont="1" applyFill="1" applyBorder="1" applyAlignment="1">
      <alignment vertical="center"/>
    </xf>
    <xf numFmtId="0" fontId="69" fillId="0" borderId="0" xfId="245" applyFont="1" applyFill="1" applyBorder="1" applyAlignment="1">
      <alignment horizontal="center" vertical="center"/>
    </xf>
    <xf numFmtId="0" fontId="74" fillId="0" borderId="0" xfId="245" applyFont="1" applyFill="1" applyBorder="1" applyAlignment="1">
      <alignment horizontal="right" vertical="center"/>
    </xf>
    <xf numFmtId="0" fontId="69" fillId="0" borderId="3" xfId="0" applyFont="1" applyFill="1" applyBorder="1" applyAlignment="1">
      <alignment horizontal="center" vertical="center" wrapText="1" shrinkToFit="1"/>
    </xf>
    <xf numFmtId="0" fontId="69" fillId="0" borderId="3" xfId="245" applyFont="1" applyFill="1" applyBorder="1" applyAlignment="1">
      <alignment horizontal="center" vertical="center"/>
    </xf>
    <xf numFmtId="0" fontId="69" fillId="0" borderId="3" xfId="245" applyFont="1" applyFill="1" applyBorder="1" applyAlignment="1">
      <alignment horizontal="center" vertical="center" wrapText="1"/>
    </xf>
    <xf numFmtId="0" fontId="74" fillId="0" borderId="0" xfId="245" applyFont="1" applyFill="1" applyBorder="1" applyAlignment="1">
      <alignment vertical="center"/>
    </xf>
    <xf numFmtId="0" fontId="74" fillId="0" borderId="0" xfId="245" applyFont="1" applyFill="1" applyBorder="1" applyAlignment="1">
      <alignment horizontal="center" vertical="center"/>
    </xf>
    <xf numFmtId="0" fontId="74" fillId="29" borderId="3" xfId="245" applyFont="1" applyFill="1" applyBorder="1" applyAlignment="1">
      <alignment horizontal="center" vertical="center"/>
    </xf>
    <xf numFmtId="0" fontId="69" fillId="29" borderId="0" xfId="245" applyFont="1" applyFill="1" applyBorder="1" applyAlignment="1">
      <alignment horizontal="left" vertical="center" wrapText="1"/>
    </xf>
    <xf numFmtId="0" fontId="69" fillId="29" borderId="0" xfId="245" applyFont="1" applyFill="1" applyBorder="1" applyAlignment="1">
      <alignment horizontal="center" vertical="center"/>
    </xf>
    <xf numFmtId="170" fontId="69" fillId="29" borderId="0" xfId="245" applyNumberFormat="1" applyFont="1" applyFill="1" applyBorder="1" applyAlignment="1">
      <alignment horizontal="center" vertical="center" wrapText="1"/>
    </xf>
    <xf numFmtId="170" fontId="69" fillId="29" borderId="0" xfId="245" applyNumberFormat="1" applyFont="1" applyFill="1" applyBorder="1" applyAlignment="1">
      <alignment horizontal="right" vertical="center" wrapText="1"/>
    </xf>
    <xf numFmtId="0" fontId="69" fillId="29" borderId="0" xfId="245" applyFont="1" applyFill="1" applyBorder="1" applyAlignment="1">
      <alignment vertical="center" wrapText="1"/>
    </xf>
    <xf numFmtId="0" fontId="69" fillId="29" borderId="0" xfId="245" applyFont="1" applyFill="1" applyBorder="1" applyAlignment="1">
      <alignment vertical="center"/>
    </xf>
    <xf numFmtId="0" fontId="69" fillId="0" borderId="0" xfId="245" applyFont="1" applyFill="1" applyBorder="1" applyAlignment="1">
      <alignment vertical="center" wrapText="1"/>
    </xf>
    <xf numFmtId="0" fontId="72" fillId="0" borderId="0" xfId="0" applyFont="1" applyFill="1" applyBorder="1" applyAlignment="1">
      <alignment horizontal="center" vertical="center" wrapText="1"/>
    </xf>
    <xf numFmtId="0" fontId="72" fillId="0" borderId="0" xfId="245" applyFont="1" applyFill="1" applyBorder="1" applyAlignment="1">
      <alignment horizontal="center" vertical="center"/>
    </xf>
    <xf numFmtId="0" fontId="74" fillId="0" borderId="0" xfId="0" applyFont="1" applyFill="1" applyAlignment="1">
      <alignment horizontal="right" vertical="center"/>
    </xf>
    <xf numFmtId="0" fontId="74" fillId="0" borderId="0" xfId="0" applyFont="1" applyFill="1" applyBorder="1" applyAlignment="1">
      <alignment horizontal="center" vertical="center"/>
    </xf>
    <xf numFmtId="0" fontId="74" fillId="29" borderId="15" xfId="245" applyFont="1" applyFill="1" applyBorder="1" applyAlignment="1">
      <alignment horizontal="left" vertical="center" wrapText="1"/>
    </xf>
    <xf numFmtId="0" fontId="74" fillId="29" borderId="14" xfId="245" applyFont="1" applyFill="1" applyBorder="1" applyAlignment="1">
      <alignment horizontal="left" vertical="center" wrapText="1"/>
    </xf>
    <xf numFmtId="0" fontId="74" fillId="29" borderId="16" xfId="245" applyFont="1" applyFill="1" applyBorder="1" applyAlignment="1">
      <alignment horizontal="left" vertical="center" wrapText="1"/>
    </xf>
    <xf numFmtId="0" fontId="70" fillId="0" borderId="0" xfId="245" applyFont="1" applyFill="1"/>
    <xf numFmtId="0" fontId="74" fillId="29" borderId="19" xfId="0" applyFont="1" applyFill="1" applyBorder="1" applyAlignment="1">
      <alignment horizontal="left" vertical="center" wrapText="1"/>
    </xf>
    <xf numFmtId="0" fontId="74" fillId="29" borderId="19" xfId="0" quotePrefix="1" applyFont="1" applyFill="1" applyBorder="1" applyAlignment="1">
      <alignment horizontal="center" vertical="center"/>
    </xf>
    <xf numFmtId="0" fontId="74" fillId="0" borderId="0" xfId="0" applyFont="1" applyFill="1" applyAlignment="1">
      <alignment vertical="center"/>
    </xf>
    <xf numFmtId="0" fontId="74" fillId="29" borderId="0" xfId="0" quotePrefix="1" applyFont="1" applyFill="1" applyBorder="1" applyAlignment="1">
      <alignment horizontal="center" vertical="center"/>
    </xf>
    <xf numFmtId="169" fontId="74" fillId="29" borderId="0" xfId="0" applyNumberFormat="1" applyFont="1" applyFill="1" applyBorder="1" applyAlignment="1">
      <alignment horizontal="center" vertical="center" wrapText="1"/>
    </xf>
    <xf numFmtId="169" fontId="74" fillId="29" borderId="0" xfId="0" applyNumberFormat="1" applyFont="1" applyFill="1" applyBorder="1" applyAlignment="1">
      <alignment horizontal="right" vertical="center" wrapText="1"/>
    </xf>
    <xf numFmtId="169" fontId="74" fillId="29" borderId="0" xfId="0" applyNumberFormat="1" applyFont="1" applyFill="1" applyBorder="1" applyAlignment="1">
      <alignment horizontal="right" vertical="center"/>
    </xf>
    <xf numFmtId="0" fontId="72" fillId="0" borderId="0" xfId="0" applyFont="1" applyFill="1" applyBorder="1" applyAlignment="1">
      <alignment horizontal="center" vertical="center"/>
    </xf>
    <xf numFmtId="0" fontId="74" fillId="29" borderId="15" xfId="245" applyFont="1" applyFill="1" applyBorder="1" applyAlignment="1">
      <alignment horizontal="center" vertical="center" wrapText="1"/>
    </xf>
    <xf numFmtId="0" fontId="69" fillId="29" borderId="19" xfId="0" applyFont="1" applyFill="1" applyBorder="1" applyAlignment="1">
      <alignment horizontal="left" vertical="center" wrapText="1"/>
    </xf>
    <xf numFmtId="0" fontId="69" fillId="29" borderId="19" xfId="0" quotePrefix="1" applyFont="1" applyFill="1" applyBorder="1" applyAlignment="1">
      <alignment horizontal="center" vertical="center"/>
    </xf>
    <xf numFmtId="0" fontId="69" fillId="29" borderId="3" xfId="0" quotePrefix="1" applyNumberFormat="1" applyFont="1" applyFill="1" applyBorder="1" applyAlignment="1">
      <alignment horizontal="center" vertical="center" wrapText="1"/>
    </xf>
    <xf numFmtId="0" fontId="69" fillId="29" borderId="3" xfId="0" applyNumberFormat="1" applyFont="1" applyFill="1" applyBorder="1" applyAlignment="1">
      <alignment horizontal="center" vertical="center" wrapText="1"/>
    </xf>
    <xf numFmtId="3" fontId="69" fillId="29" borderId="0" xfId="0" applyNumberFormat="1" applyFont="1" applyFill="1" applyBorder="1" applyAlignment="1">
      <alignment vertical="center"/>
    </xf>
    <xf numFmtId="0" fontId="75" fillId="29" borderId="3" xfId="0" applyFont="1" applyFill="1" applyBorder="1" applyAlignment="1">
      <alignment horizontal="left" vertical="center" wrapText="1"/>
    </xf>
    <xf numFmtId="0" fontId="69" fillId="29" borderId="0" xfId="0" applyFont="1" applyFill="1" applyBorder="1"/>
    <xf numFmtId="0" fontId="69" fillId="29" borderId="0" xfId="0" applyFont="1" applyFill="1" applyBorder="1" applyAlignment="1">
      <alignment horizontal="left" vertical="center" wrapText="1" shrinkToFit="1"/>
    </xf>
    <xf numFmtId="177" fontId="69" fillId="29" borderId="3" xfId="0" applyNumberFormat="1" applyFont="1" applyFill="1" applyBorder="1" applyAlignment="1">
      <alignment horizontal="center" vertical="center" wrapText="1"/>
    </xf>
    <xf numFmtId="177" fontId="74" fillId="29" borderId="3" xfId="0" applyNumberFormat="1" applyFont="1" applyFill="1" applyBorder="1" applyAlignment="1">
      <alignment horizontal="center" vertical="center" wrapText="1"/>
    </xf>
    <xf numFmtId="1" fontId="69" fillId="29" borderId="0" xfId="0" applyNumberFormat="1" applyFont="1" applyFill="1" applyBorder="1" applyAlignment="1">
      <alignment horizontal="center" vertical="center"/>
    </xf>
    <xf numFmtId="0" fontId="74" fillId="29" borderId="0" xfId="0" applyFont="1" applyFill="1" applyBorder="1" applyAlignment="1">
      <alignment horizontal="center" vertical="center"/>
    </xf>
    <xf numFmtId="0" fontId="74" fillId="29" borderId="0" xfId="0" applyFont="1" applyFill="1" applyBorder="1" applyAlignment="1">
      <alignment vertical="center"/>
    </xf>
    <xf numFmtId="0" fontId="74" fillId="29" borderId="0" xfId="0" applyFont="1" applyFill="1" applyBorder="1" applyAlignment="1">
      <alignment horizontal="right" vertical="center"/>
    </xf>
    <xf numFmtId="3" fontId="69" fillId="29" borderId="3" xfId="0" applyNumberFormat="1" applyFont="1" applyFill="1" applyBorder="1" applyAlignment="1">
      <alignment horizontal="center" vertical="center" wrapText="1"/>
    </xf>
    <xf numFmtId="0" fontId="69" fillId="29" borderId="0" xfId="0" applyFont="1" applyFill="1" applyAlignment="1">
      <alignment horizontal="right" vertical="center"/>
    </xf>
    <xf numFmtId="0" fontId="74" fillId="29" borderId="0" xfId="0" applyFont="1" applyFill="1" applyBorder="1" applyAlignment="1">
      <alignment horizontal="left" vertical="center"/>
    </xf>
    <xf numFmtId="0" fontId="74" fillId="29" borderId="13" xfId="0" applyFont="1" applyFill="1" applyBorder="1" applyAlignment="1">
      <alignment horizontal="left" vertical="center" wrapText="1"/>
    </xf>
    <xf numFmtId="0" fontId="69" fillId="29" borderId="15" xfId="0" applyFont="1" applyFill="1" applyBorder="1" applyAlignment="1">
      <alignment horizontal="center" vertical="center" wrapText="1" shrinkToFit="1"/>
    </xf>
    <xf numFmtId="0" fontId="74" fillId="0" borderId="0" xfId="0" applyFont="1" applyFill="1" applyBorder="1" applyAlignment="1">
      <alignment horizontal="left" vertical="center"/>
    </xf>
    <xf numFmtId="3" fontId="69" fillId="29" borderId="3" xfId="0" applyNumberFormat="1" applyFont="1" applyFill="1" applyBorder="1" applyAlignment="1">
      <alignment horizontal="center" vertical="center" wrapText="1" shrinkToFit="1"/>
    </xf>
    <xf numFmtId="0" fontId="69" fillId="29" borderId="3" xfId="0" applyFont="1" applyFill="1" applyBorder="1" applyAlignment="1">
      <alignment horizontal="left" vertical="center" wrapText="1" shrinkToFit="1"/>
    </xf>
    <xf numFmtId="169" fontId="69" fillId="29" borderId="3" xfId="0" applyNumberFormat="1" applyFont="1" applyFill="1" applyBorder="1" applyAlignment="1">
      <alignment horizontal="center" vertical="center" wrapText="1"/>
    </xf>
    <xf numFmtId="0" fontId="69" fillId="29" borderId="0" xfId="0" applyFont="1" applyFill="1" applyBorder="1" applyAlignment="1">
      <alignment horizontal="center" vertical="center" wrapText="1"/>
    </xf>
    <xf numFmtId="169" fontId="69" fillId="29" borderId="0" xfId="0" applyNumberFormat="1" applyFont="1" applyFill="1" applyBorder="1" applyAlignment="1">
      <alignment horizontal="center" vertical="center" wrapText="1"/>
    </xf>
    <xf numFmtId="0" fontId="70" fillId="29" borderId="0" xfId="0" applyFont="1" applyFill="1" applyAlignment="1">
      <alignment vertical="center"/>
    </xf>
    <xf numFmtId="0" fontId="70" fillId="0" borderId="0" xfId="0" applyFont="1" applyFill="1" applyAlignment="1">
      <alignment vertical="center"/>
    </xf>
    <xf numFmtId="0" fontId="70" fillId="0" borderId="0" xfId="0" applyFont="1" applyFill="1"/>
    <xf numFmtId="0" fontId="70" fillId="0" borderId="0" xfId="0" applyFont="1" applyFill="1" applyAlignment="1">
      <alignment horizontal="center" vertical="center"/>
    </xf>
    <xf numFmtId="3" fontId="69" fillId="29" borderId="3" xfId="0" applyNumberFormat="1" applyFont="1" applyFill="1" applyBorder="1" applyAlignment="1">
      <alignment horizontal="left" vertical="center" wrapText="1"/>
    </xf>
    <xf numFmtId="0" fontId="69" fillId="29" borderId="0" xfId="0" applyFont="1" applyFill="1" applyAlignment="1"/>
    <xf numFmtId="0" fontId="69" fillId="29" borderId="0" xfId="0" applyFont="1" applyFill="1" applyBorder="1" applyAlignment="1">
      <alignment horizontal="center"/>
    </xf>
    <xf numFmtId="0" fontId="69" fillId="29" borderId="0" xfId="0" applyFont="1" applyFill="1" applyBorder="1" applyAlignment="1"/>
    <xf numFmtId="0" fontId="69" fillId="0" borderId="0" xfId="0" applyFont="1" applyFill="1" applyAlignment="1"/>
    <xf numFmtId="0" fontId="72" fillId="29" borderId="0" xfId="0" applyFont="1" applyFill="1" applyAlignment="1">
      <alignment horizontal="center" vertical="center"/>
    </xf>
    <xf numFmtId="0" fontId="69" fillId="29" borderId="0" xfId="0" applyFont="1" applyFill="1" applyAlignment="1">
      <alignment vertical="center" wrapText="1" shrinkToFit="1"/>
    </xf>
    <xf numFmtId="0" fontId="69" fillId="29" borderId="0" xfId="0" applyFont="1" applyFill="1" applyBorder="1" applyAlignment="1">
      <alignment vertical="center" wrapText="1" shrinkToFit="1"/>
    </xf>
    <xf numFmtId="0" fontId="67" fillId="0" borderId="0" xfId="0" applyFont="1" applyFill="1" applyAlignment="1">
      <alignment vertical="center"/>
    </xf>
    <xf numFmtId="0" fontId="5" fillId="0" borderId="0" xfId="0" applyFont="1"/>
    <xf numFmtId="0" fontId="79" fillId="29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79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22" borderId="3" xfId="0" applyFont="1" applyFill="1" applyBorder="1" applyAlignment="1">
      <alignment horizontal="center" vertical="center"/>
    </xf>
    <xf numFmtId="0" fontId="5" fillId="22" borderId="3" xfId="0" applyFont="1" applyFill="1" applyBorder="1" applyAlignment="1">
      <alignment horizontal="center" vertical="center" wrapText="1"/>
    </xf>
    <xf numFmtId="0" fontId="4" fillId="22" borderId="3" xfId="0" applyFont="1" applyFill="1" applyBorder="1" applyAlignment="1">
      <alignment horizontal="left" vertical="center" wrapText="1"/>
    </xf>
    <xf numFmtId="0" fontId="5" fillId="22" borderId="0" xfId="0" applyFont="1" applyFill="1" applyBorder="1" applyAlignment="1">
      <alignment horizontal="left" vertical="center" wrapText="1"/>
    </xf>
    <xf numFmtId="0" fontId="5" fillId="22" borderId="0" xfId="0" applyFont="1" applyFill="1" applyBorder="1" applyAlignment="1">
      <alignment horizontal="center" vertical="center"/>
    </xf>
    <xf numFmtId="170" fontId="5" fillId="22" borderId="0" xfId="0" applyNumberFormat="1" applyFont="1" applyFill="1" applyBorder="1" applyAlignment="1">
      <alignment horizontal="center" vertical="center" wrapText="1"/>
    </xf>
    <xf numFmtId="170" fontId="5" fillId="22" borderId="0" xfId="0" applyNumberFormat="1" applyFont="1" applyFill="1" applyBorder="1" applyAlignment="1">
      <alignment horizontal="right" vertical="center" wrapText="1"/>
    </xf>
    <xf numFmtId="170" fontId="5" fillId="29" borderId="0" xfId="0" quotePrefix="1" applyNumberFormat="1" applyFont="1" applyFill="1" applyBorder="1" applyAlignment="1">
      <alignment vertical="center" wrapText="1"/>
    </xf>
    <xf numFmtId="170" fontId="5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170" fontId="5" fillId="29" borderId="0" xfId="0" applyNumberFormat="1" applyFont="1" applyFill="1" applyBorder="1" applyAlignment="1">
      <alignment horizontal="left" vertical="center" wrapText="1"/>
    </xf>
    <xf numFmtId="0" fontId="5" fillId="29" borderId="0" xfId="0" applyFont="1" applyFill="1" applyBorder="1" applyAlignment="1">
      <alignment horizontal="left" vertical="center"/>
    </xf>
    <xf numFmtId="0" fontId="5" fillId="22" borderId="3" xfId="0" applyFont="1" applyFill="1" applyBorder="1" applyAlignment="1">
      <alignment horizontal="left" vertical="center"/>
    </xf>
    <xf numFmtId="0" fontId="4" fillId="22" borderId="3" xfId="0" quotePrefix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22" borderId="3" xfId="0" quotePrefix="1" applyFont="1" applyFill="1" applyBorder="1" applyAlignment="1">
      <alignment horizontal="center" vertical="center"/>
    </xf>
    <xf numFmtId="0" fontId="5" fillId="22" borderId="3" xfId="0" quotePrefix="1" applyFont="1" applyFill="1" applyBorder="1" applyAlignment="1">
      <alignment horizontal="center" vertical="center"/>
    </xf>
    <xf numFmtId="179" fontId="5" fillId="29" borderId="3" xfId="237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4" fillId="22" borderId="0" xfId="0" quotePrefix="1" applyFont="1" applyFill="1" applyBorder="1" applyAlignment="1">
      <alignment horizontal="center" vertical="center"/>
    </xf>
    <xf numFmtId="179" fontId="5" fillId="29" borderId="0" xfId="0" applyNumberFormat="1" applyFont="1" applyFill="1" applyBorder="1" applyAlignment="1">
      <alignment horizontal="center" vertical="center" wrapText="1"/>
    </xf>
    <xf numFmtId="179" fontId="4" fillId="29" borderId="0" xfId="0" applyNumberFormat="1" applyFont="1" applyFill="1" applyBorder="1" applyAlignment="1">
      <alignment vertical="center"/>
    </xf>
    <xf numFmtId="0" fontId="7" fillId="29" borderId="3" xfId="0" applyFont="1" applyFill="1" applyBorder="1" applyAlignment="1">
      <alignment horizontal="left" vertical="center" wrapText="1"/>
    </xf>
    <xf numFmtId="0" fontId="69" fillId="29" borderId="3" xfId="0" applyFont="1" applyFill="1" applyBorder="1" applyAlignment="1">
      <alignment horizontal="left" vertical="center" wrapText="1"/>
    </xf>
    <xf numFmtId="0" fontId="69" fillId="29" borderId="20" xfId="0" applyFont="1" applyFill="1" applyBorder="1" applyAlignment="1">
      <alignment vertical="center"/>
    </xf>
    <xf numFmtId="0" fontId="69" fillId="29" borderId="0" xfId="0" applyFont="1" applyFill="1" applyBorder="1" applyAlignment="1">
      <alignment horizontal="left" vertical="center"/>
    </xf>
    <xf numFmtId="0" fontId="69" fillId="29" borderId="0" xfId="0" applyFont="1" applyFill="1" applyBorder="1" applyAlignment="1">
      <alignment horizontal="center" vertical="center"/>
    </xf>
    <xf numFmtId="0" fontId="69" fillId="29" borderId="15" xfId="0" applyFont="1" applyFill="1" applyBorder="1" applyAlignment="1">
      <alignment horizontal="center" vertical="center" wrapText="1" shrinkToFit="1"/>
    </xf>
    <xf numFmtId="0" fontId="5" fillId="29" borderId="3" xfId="0" applyFont="1" applyFill="1" applyBorder="1" applyAlignment="1" applyProtection="1">
      <alignment horizontal="left" vertical="center" wrapText="1"/>
      <protection locked="0"/>
    </xf>
    <xf numFmtId="49" fontId="5" fillId="29" borderId="16" xfId="0" applyNumberFormat="1" applyFont="1" applyFill="1" applyBorder="1" applyAlignment="1">
      <alignment vertical="center" wrapText="1"/>
    </xf>
    <xf numFmtId="49" fontId="5" fillId="29" borderId="3" xfId="0" applyNumberFormat="1" applyFont="1" applyFill="1" applyBorder="1" applyAlignment="1">
      <alignment vertical="center" wrapText="1"/>
    </xf>
    <xf numFmtId="49" fontId="5" fillId="29" borderId="15" xfId="0" applyNumberFormat="1" applyFont="1" applyFill="1" applyBorder="1" applyAlignment="1">
      <alignment vertical="center" wrapText="1"/>
    </xf>
    <xf numFmtId="49" fontId="5" fillId="29" borderId="14" xfId="0" applyNumberFormat="1" applyFont="1" applyFill="1" applyBorder="1" applyAlignment="1">
      <alignment vertical="center" wrapText="1"/>
    </xf>
    <xf numFmtId="0" fontId="69" fillId="29" borderId="3" xfId="0" applyFont="1" applyFill="1" applyBorder="1" applyAlignment="1">
      <alignment horizontal="right" vertical="center" wrapText="1"/>
    </xf>
    <xf numFmtId="169" fontId="69" fillId="29" borderId="3" xfId="0" applyNumberFormat="1" applyFont="1" applyFill="1" applyBorder="1" applyAlignment="1">
      <alignment horizontal="right" vertical="center" wrapText="1"/>
    </xf>
    <xf numFmtId="0" fontId="5" fillId="0" borderId="16" xfId="0" applyFont="1" applyFill="1" applyBorder="1" applyAlignment="1">
      <alignment vertical="center"/>
    </xf>
    <xf numFmtId="0" fontId="5" fillId="0" borderId="16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horizontal="right" vertical="center" wrapText="1"/>
    </xf>
    <xf numFmtId="178" fontId="69" fillId="29" borderId="3" xfId="0" applyNumberFormat="1" applyFont="1" applyFill="1" applyBorder="1" applyAlignment="1">
      <alignment horizontal="center" vertical="center" wrapText="1"/>
    </xf>
    <xf numFmtId="178" fontId="74" fillId="29" borderId="3" xfId="0" applyNumberFormat="1" applyFont="1" applyFill="1" applyBorder="1" applyAlignment="1">
      <alignment horizontal="center" vertical="center" wrapText="1"/>
    </xf>
    <xf numFmtId="0" fontId="4" fillId="2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79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9" fillId="29" borderId="3" xfId="0" applyFont="1" applyFill="1" applyBorder="1" applyAlignment="1">
      <alignment horizontal="center" vertical="center"/>
    </xf>
    <xf numFmtId="178" fontId="69" fillId="29" borderId="3" xfId="0" applyNumberFormat="1" applyFont="1" applyFill="1" applyBorder="1" applyAlignment="1">
      <alignment horizontal="center" vertical="center" wrapText="1"/>
    </xf>
    <xf numFmtId="178" fontId="74" fillId="29" borderId="3" xfId="0" applyNumberFormat="1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left" vertical="center" wrapText="1"/>
    </xf>
    <xf numFmtId="178" fontId="69" fillId="0" borderId="3" xfId="0" applyNumberFormat="1" applyFont="1" applyFill="1" applyBorder="1" applyAlignment="1">
      <alignment horizontal="center" vertical="center" wrapText="1"/>
    </xf>
    <xf numFmtId="178" fontId="4" fillId="29" borderId="3" xfId="0" applyNumberFormat="1" applyFont="1" applyFill="1" applyBorder="1" applyAlignment="1">
      <alignment horizontal="center" vertical="center" wrapText="1"/>
    </xf>
    <xf numFmtId="178" fontId="5" fillId="29" borderId="3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178" fontId="5" fillId="29" borderId="3" xfId="0" applyNumberFormat="1" applyFont="1" applyFill="1" applyBorder="1" applyAlignment="1">
      <alignment vertical="center"/>
    </xf>
    <xf numFmtId="178" fontId="74" fillId="29" borderId="14" xfId="245" applyNumberFormat="1" applyFont="1" applyFill="1" applyBorder="1" applyAlignment="1">
      <alignment horizontal="left" vertical="center" wrapText="1"/>
    </xf>
    <xf numFmtId="178" fontId="74" fillId="29" borderId="16" xfId="245" applyNumberFormat="1" applyFont="1" applyFill="1" applyBorder="1" applyAlignment="1">
      <alignment horizontal="left" vertical="center" wrapText="1"/>
    </xf>
    <xf numFmtId="178" fontId="7" fillId="29" borderId="3" xfId="0" applyNumberFormat="1" applyFont="1" applyFill="1" applyBorder="1" applyAlignment="1">
      <alignment horizontal="center" vertical="center" wrapText="1"/>
    </xf>
    <xf numFmtId="178" fontId="7" fillId="29" borderId="3" xfId="0" applyNumberFormat="1" applyFont="1" applyFill="1" applyBorder="1" applyAlignment="1">
      <alignment vertical="center"/>
    </xf>
    <xf numFmtId="178" fontId="5" fillId="29" borderId="3" xfId="0" applyNumberFormat="1" applyFont="1" applyFill="1" applyBorder="1" applyAlignment="1">
      <alignment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178" fontId="4" fillId="29" borderId="3" xfId="0" applyNumberFormat="1" applyFont="1" applyFill="1" applyBorder="1" applyAlignment="1">
      <alignment vertical="center" wrapText="1"/>
    </xf>
    <xf numFmtId="178" fontId="7" fillId="29" borderId="3" xfId="0" applyNumberFormat="1" applyFont="1" applyFill="1" applyBorder="1" applyAlignment="1">
      <alignment vertical="center" wrapText="1"/>
    </xf>
    <xf numFmtId="178" fontId="74" fillId="29" borderId="3" xfId="0" applyNumberFormat="1" applyFont="1" applyFill="1" applyBorder="1" applyAlignment="1">
      <alignment horizontal="right" vertical="center" wrapText="1"/>
    </xf>
    <xf numFmtId="0" fontId="69" fillId="29" borderId="3" xfId="0" applyFont="1" applyFill="1" applyBorder="1" applyAlignment="1">
      <alignment horizontal="center" vertical="center"/>
    </xf>
    <xf numFmtId="0" fontId="69" fillId="29" borderId="3" xfId="0" applyFont="1" applyFill="1" applyBorder="1" applyAlignment="1">
      <alignment horizontal="center" vertical="center" wrapText="1"/>
    </xf>
    <xf numFmtId="178" fontId="69" fillId="29" borderId="3" xfId="0" applyNumberFormat="1" applyFont="1" applyFill="1" applyBorder="1" applyAlignment="1">
      <alignment horizontal="center" vertical="center" wrapText="1"/>
    </xf>
    <xf numFmtId="0" fontId="69" fillId="29" borderId="3" xfId="0" applyFont="1" applyFill="1" applyBorder="1" applyAlignment="1">
      <alignment horizontal="center" vertical="center"/>
    </xf>
    <xf numFmtId="0" fontId="69" fillId="29" borderId="3" xfId="0" applyFont="1" applyFill="1" applyBorder="1" applyAlignment="1">
      <alignment horizontal="center" vertical="center" wrapText="1"/>
    </xf>
    <xf numFmtId="0" fontId="74" fillId="29" borderId="3" xfId="0" applyFont="1" applyFill="1" applyBorder="1" applyAlignment="1">
      <alignment horizontal="center" vertical="center" wrapText="1"/>
    </xf>
    <xf numFmtId="178" fontId="82" fillId="29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178" fontId="83" fillId="29" borderId="3" xfId="0" applyNumberFormat="1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 wrapText="1" shrinkToFit="1"/>
    </xf>
    <xf numFmtId="178" fontId="69" fillId="29" borderId="3" xfId="0" applyNumberFormat="1" applyFont="1" applyFill="1" applyBorder="1" applyAlignment="1">
      <alignment horizontal="center" vertical="center" wrapText="1"/>
    </xf>
    <xf numFmtId="178" fontId="74" fillId="29" borderId="3" xfId="0" applyNumberFormat="1" applyFont="1" applyFill="1" applyBorder="1" applyAlignment="1">
      <alignment horizontal="center" vertical="center" wrapText="1"/>
    </xf>
    <xf numFmtId="0" fontId="74" fillId="0" borderId="0" xfId="0" applyFont="1" applyFill="1" applyBorder="1" applyAlignment="1">
      <alignment horizontal="center" vertical="center"/>
    </xf>
    <xf numFmtId="178" fontId="74" fillId="0" borderId="3" xfId="0" applyNumberFormat="1" applyFont="1" applyFill="1" applyBorder="1" applyAlignment="1">
      <alignment horizontal="center" vertical="center" wrapText="1"/>
    </xf>
    <xf numFmtId="0" fontId="74" fillId="0" borderId="14" xfId="245" applyFont="1" applyFill="1" applyBorder="1" applyAlignment="1">
      <alignment horizontal="left" vertical="center" wrapText="1"/>
    </xf>
    <xf numFmtId="178" fontId="74" fillId="0" borderId="14" xfId="245" applyNumberFormat="1" applyFont="1" applyFill="1" applyBorder="1" applyAlignment="1">
      <alignment horizontal="left" vertical="center" wrapText="1"/>
    </xf>
    <xf numFmtId="169" fontId="74" fillId="0" borderId="0" xfId="0" applyNumberFormat="1" applyFont="1" applyFill="1" applyBorder="1" applyAlignment="1">
      <alignment horizontal="right" vertical="center" wrapText="1"/>
    </xf>
    <xf numFmtId="2" fontId="69" fillId="0" borderId="0" xfId="0" applyNumberFormat="1" applyFont="1" applyFill="1" applyAlignment="1">
      <alignment vertical="center"/>
    </xf>
    <xf numFmtId="178" fontId="5" fillId="0" borderId="3" xfId="0" applyNumberFormat="1" applyFont="1" applyFill="1" applyBorder="1" applyAlignment="1">
      <alignment vertical="center" wrapText="1"/>
    </xf>
    <xf numFmtId="178" fontId="74" fillId="29" borderId="3" xfId="0" applyNumberFormat="1" applyFont="1" applyFill="1" applyBorder="1" applyAlignment="1">
      <alignment horizontal="center" vertical="center" wrapText="1"/>
    </xf>
    <xf numFmtId="180" fontId="74" fillId="0" borderId="0" xfId="0" applyNumberFormat="1" applyFont="1" applyFill="1" applyBorder="1" applyAlignment="1">
      <alignment horizontal="center" vertical="center" wrapText="1"/>
    </xf>
    <xf numFmtId="169" fontId="74" fillId="0" borderId="0" xfId="0" applyNumberFormat="1" applyFont="1" applyFill="1" applyBorder="1" applyAlignment="1">
      <alignment horizontal="center" vertical="center" wrapText="1"/>
    </xf>
    <xf numFmtId="170" fontId="74" fillId="0" borderId="0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74" fillId="0" borderId="3" xfId="0" applyFont="1" applyFill="1" applyBorder="1" applyAlignment="1">
      <alignment horizontal="left" vertical="center" wrapText="1"/>
    </xf>
    <xf numFmtId="0" fontId="4" fillId="0" borderId="3" xfId="0" quotePrefix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vertical="center" wrapText="1"/>
    </xf>
    <xf numFmtId="178" fontId="5" fillId="0" borderId="3" xfId="0" applyNumberFormat="1" applyFont="1" applyFill="1" applyBorder="1" applyAlignment="1">
      <alignment horizontal="right" vertical="center" wrapText="1"/>
    </xf>
    <xf numFmtId="0" fontId="5" fillId="0" borderId="3" xfId="0" quotePrefix="1" applyFont="1" applyFill="1" applyBorder="1" applyAlignment="1">
      <alignment horizontal="center" vertical="center"/>
    </xf>
    <xf numFmtId="178" fontId="74" fillId="29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justify" vertical="center"/>
    </xf>
    <xf numFmtId="0" fontId="4" fillId="0" borderId="3" xfId="0" applyFont="1" applyFill="1" applyBorder="1" applyAlignment="1">
      <alignment horizontal="left" vertical="center" wrapText="1"/>
    </xf>
    <xf numFmtId="0" fontId="69" fillId="0" borderId="3" xfId="245" applyFont="1" applyFill="1" applyBorder="1" applyAlignment="1">
      <alignment horizontal="left" vertical="center" wrapText="1"/>
    </xf>
    <xf numFmtId="178" fontId="69" fillId="29" borderId="3" xfId="0" applyNumberFormat="1" applyFont="1" applyFill="1" applyBorder="1" applyAlignment="1">
      <alignment horizontal="center" vertical="center" wrapText="1"/>
    </xf>
    <xf numFmtId="0" fontId="69" fillId="29" borderId="13" xfId="0" applyFont="1" applyFill="1" applyBorder="1" applyAlignment="1">
      <alignment horizontal="left" vertical="center" wrapText="1"/>
    </xf>
    <xf numFmtId="0" fontId="71" fillId="29" borderId="21" xfId="0" applyFont="1" applyFill="1" applyBorder="1" applyAlignment="1">
      <alignment horizontal="left" vertical="center" wrapText="1"/>
    </xf>
    <xf numFmtId="0" fontId="70" fillId="29" borderId="13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74" fillId="29" borderId="13" xfId="0" applyFont="1" applyFill="1" applyBorder="1" applyAlignment="1">
      <alignment horizontal="right" vertical="center"/>
    </xf>
    <xf numFmtId="0" fontId="69" fillId="29" borderId="0" xfId="0" applyFont="1" applyFill="1" applyBorder="1" applyAlignment="1">
      <alignment horizontal="left" vertical="center" wrapText="1"/>
    </xf>
    <xf numFmtId="0" fontId="69" fillId="29" borderId="0" xfId="0" applyFont="1" applyFill="1" applyBorder="1" applyAlignment="1">
      <alignment horizontal="center" vertical="center"/>
    </xf>
    <xf numFmtId="0" fontId="69" fillId="29" borderId="20" xfId="0" applyFont="1" applyFill="1" applyBorder="1" applyAlignment="1">
      <alignment horizontal="right" vertical="center"/>
    </xf>
    <xf numFmtId="0" fontId="69" fillId="0" borderId="14" xfId="0" applyFont="1" applyFill="1" applyBorder="1" applyAlignment="1">
      <alignment horizontal="left" vertical="center" wrapText="1"/>
    </xf>
    <xf numFmtId="0" fontId="75" fillId="0" borderId="14" xfId="0" applyFont="1" applyFill="1" applyBorder="1" applyAlignment="1">
      <alignment horizontal="left" vertical="center" wrapText="1"/>
    </xf>
    <xf numFmtId="0" fontId="69" fillId="29" borderId="0" xfId="0" applyFont="1" applyFill="1" applyBorder="1" applyAlignment="1">
      <alignment horizontal="left" vertical="center"/>
    </xf>
    <xf numFmtId="0" fontId="74" fillId="29" borderId="13" xfId="0" applyFont="1" applyFill="1" applyBorder="1" applyAlignment="1">
      <alignment horizontal="right" vertical="center" wrapText="1"/>
    </xf>
    <xf numFmtId="0" fontId="69" fillId="29" borderId="0" xfId="0" applyFont="1" applyFill="1" applyAlignment="1">
      <alignment horizontal="center" vertical="center"/>
    </xf>
    <xf numFmtId="0" fontId="69" fillId="29" borderId="0" xfId="0" applyFont="1" applyFill="1" applyBorder="1" applyAlignment="1">
      <alignment vertical="center"/>
    </xf>
    <xf numFmtId="0" fontId="70" fillId="0" borderId="0" xfId="0" applyFont="1" applyAlignment="1">
      <alignment vertical="center"/>
    </xf>
    <xf numFmtId="0" fontId="71" fillId="29" borderId="13" xfId="0" applyFont="1" applyFill="1" applyBorder="1" applyAlignment="1">
      <alignment horizontal="left" vertical="center"/>
    </xf>
    <xf numFmtId="0" fontId="69" fillId="29" borderId="20" xfId="0" applyFont="1" applyFill="1" applyBorder="1" applyAlignment="1">
      <alignment horizontal="left" vertical="center"/>
    </xf>
    <xf numFmtId="0" fontId="69" fillId="0" borderId="3" xfId="0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horizontal="center" vertical="center" wrapText="1"/>
    </xf>
    <xf numFmtId="0" fontId="75" fillId="29" borderId="3" xfId="0" applyFont="1" applyFill="1" applyBorder="1" applyAlignment="1">
      <alignment horizontal="center" vertical="center" wrapText="1"/>
    </xf>
    <xf numFmtId="0" fontId="75" fillId="29" borderId="3" xfId="237" applyNumberFormat="1" applyFont="1" applyFill="1" applyBorder="1" applyAlignment="1">
      <alignment horizontal="center" vertical="center" wrapText="1"/>
    </xf>
    <xf numFmtId="0" fontId="70" fillId="0" borderId="3" xfId="0" applyFont="1" applyBorder="1" applyAlignment="1">
      <alignment horizontal="center" vertical="center" wrapText="1"/>
    </xf>
    <xf numFmtId="0" fontId="75" fillId="29" borderId="3" xfId="0" applyFont="1" applyFill="1" applyBorder="1" applyAlignment="1">
      <alignment horizontal="center" vertical="center"/>
    </xf>
    <xf numFmtId="0" fontId="69" fillId="29" borderId="18" xfId="0" applyFont="1" applyFill="1" applyBorder="1" applyAlignment="1">
      <alignment horizontal="center" vertical="center" wrapText="1" shrinkToFit="1"/>
    </xf>
    <xf numFmtId="0" fontId="69" fillId="29" borderId="19" xfId="0" applyFont="1" applyFill="1" applyBorder="1" applyAlignment="1">
      <alignment horizontal="center" vertical="center" wrapText="1" shrinkToFit="1"/>
    </xf>
    <xf numFmtId="0" fontId="69" fillId="0" borderId="18" xfId="0" applyFont="1" applyFill="1" applyBorder="1" applyAlignment="1">
      <alignment horizontal="center" vertical="center" wrapText="1"/>
    </xf>
    <xf numFmtId="0" fontId="69" fillId="0" borderId="19" xfId="0" applyFont="1" applyFill="1" applyBorder="1" applyAlignment="1">
      <alignment horizontal="center" vertical="center" wrapText="1"/>
    </xf>
    <xf numFmtId="0" fontId="69" fillId="29" borderId="0" xfId="0" applyFont="1" applyFill="1" applyAlignment="1">
      <alignment horizontal="left" vertical="center"/>
    </xf>
    <xf numFmtId="178" fontId="69" fillId="29" borderId="15" xfId="0" applyNumberFormat="1" applyFont="1" applyFill="1" applyBorder="1" applyAlignment="1">
      <alignment horizontal="center" vertical="center" wrapText="1"/>
    </xf>
    <xf numFmtId="178" fontId="70" fillId="29" borderId="16" xfId="0" applyNumberFormat="1" applyFont="1" applyFill="1" applyBorder="1" applyAlignment="1">
      <alignment horizontal="center" vertical="center" wrapText="1"/>
    </xf>
    <xf numFmtId="0" fontId="75" fillId="0" borderId="0" xfId="0" applyFont="1" applyFill="1" applyBorder="1" applyAlignment="1">
      <alignment horizontal="center" vertical="center"/>
    </xf>
    <xf numFmtId="0" fontId="75" fillId="0" borderId="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69" fillId="0" borderId="14" xfId="0" applyFont="1" applyFill="1" applyBorder="1" applyAlignment="1">
      <alignment horizontal="center" vertical="center" wrapText="1"/>
    </xf>
    <xf numFmtId="0" fontId="69" fillId="0" borderId="16" xfId="0" applyFont="1" applyFill="1" applyBorder="1" applyAlignment="1">
      <alignment horizontal="center" vertical="center" wrapText="1"/>
    </xf>
    <xf numFmtId="0" fontId="69" fillId="0" borderId="15" xfId="0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center" vertical="center"/>
    </xf>
    <xf numFmtId="0" fontId="69" fillId="0" borderId="0" xfId="0" applyFont="1" applyFill="1" applyAlignment="1">
      <alignment horizontal="center" vertical="center"/>
    </xf>
    <xf numFmtId="170" fontId="69" fillId="0" borderId="0" xfId="0" applyNumberFormat="1" applyFont="1" applyFill="1" applyBorder="1" applyAlignment="1">
      <alignment horizontal="center" vertical="center" wrapText="1"/>
    </xf>
    <xf numFmtId="170" fontId="69" fillId="0" borderId="0" xfId="0" quotePrefix="1" applyNumberFormat="1" applyFont="1" applyFill="1" applyBorder="1" applyAlignment="1">
      <alignment horizontal="center" vertical="center" wrapText="1"/>
    </xf>
    <xf numFmtId="0" fontId="76" fillId="0" borderId="0" xfId="0" applyFont="1" applyFill="1" applyBorder="1" applyAlignment="1">
      <alignment horizontal="center" vertical="center"/>
    </xf>
    <xf numFmtId="0" fontId="75" fillId="29" borderId="19" xfId="0" applyFont="1" applyFill="1" applyBorder="1" applyAlignment="1">
      <alignment horizontal="center" vertical="center"/>
    </xf>
    <xf numFmtId="0" fontId="75" fillId="29" borderId="15" xfId="0" applyFont="1" applyFill="1" applyBorder="1" applyAlignment="1" applyProtection="1">
      <alignment horizontal="center"/>
      <protection locked="0"/>
    </xf>
    <xf numFmtId="0" fontId="75" fillId="29" borderId="14" xfId="0" applyFont="1" applyFill="1" applyBorder="1" applyAlignment="1" applyProtection="1">
      <alignment horizontal="center"/>
      <protection locked="0"/>
    </xf>
    <xf numFmtId="0" fontId="75" fillId="29" borderId="16" xfId="0" applyFont="1" applyFill="1" applyBorder="1" applyAlignment="1" applyProtection="1">
      <alignment horizontal="center"/>
      <protection locked="0"/>
    </xf>
    <xf numFmtId="0" fontId="75" fillId="29" borderId="15" xfId="0" applyFont="1" applyFill="1" applyBorder="1" applyAlignment="1">
      <alignment horizontal="center" vertical="center" wrapText="1"/>
    </xf>
    <xf numFmtId="0" fontId="75" fillId="29" borderId="14" xfId="0" applyFont="1" applyFill="1" applyBorder="1" applyAlignment="1">
      <alignment horizontal="center" vertical="center" wrapText="1"/>
    </xf>
    <xf numFmtId="0" fontId="75" fillId="29" borderId="16" xfId="0" applyFont="1" applyFill="1" applyBorder="1" applyAlignment="1">
      <alignment horizontal="center" vertical="center" wrapText="1"/>
    </xf>
    <xf numFmtId="170" fontId="69" fillId="29" borderId="0" xfId="0" applyNumberFormat="1" applyFont="1" applyFill="1" applyBorder="1" applyAlignment="1">
      <alignment horizontal="left" vertical="center" wrapText="1"/>
    </xf>
    <xf numFmtId="0" fontId="76" fillId="29" borderId="0" xfId="0" applyFont="1" applyFill="1" applyBorder="1" applyAlignment="1">
      <alignment horizontal="center" vertical="center"/>
    </xf>
    <xf numFmtId="0" fontId="69" fillId="29" borderId="3" xfId="0" applyFont="1" applyFill="1" applyBorder="1" applyAlignment="1">
      <alignment horizontal="center" vertical="center"/>
    </xf>
    <xf numFmtId="0" fontId="69" fillId="29" borderId="3" xfId="0" applyFont="1" applyFill="1" applyBorder="1" applyAlignment="1">
      <alignment horizontal="center" vertical="center" wrapText="1"/>
    </xf>
    <xf numFmtId="0" fontId="69" fillId="29" borderId="3" xfId="0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horizontal="center" vertical="center" wrapText="1"/>
    </xf>
    <xf numFmtId="170" fontId="5" fillId="29" borderId="0" xfId="0" applyNumberFormat="1" applyFont="1" applyFill="1" applyBorder="1" applyAlignment="1">
      <alignment horizontal="left" vertical="center" wrapText="1"/>
    </xf>
    <xf numFmtId="0" fontId="4" fillId="29" borderId="13" xfId="0" applyFont="1" applyFill="1" applyBorder="1" applyAlignment="1">
      <alignment horizontal="center" vertical="center"/>
    </xf>
    <xf numFmtId="0" fontId="79" fillId="29" borderId="13" xfId="0" applyFont="1" applyFill="1" applyBorder="1" applyAlignment="1">
      <alignment horizontal="center" vertical="center"/>
    </xf>
    <xf numFmtId="0" fontId="5" fillId="29" borderId="0" xfId="0" applyFont="1" applyFill="1" applyBorder="1" applyAlignment="1">
      <alignment horizontal="left" vertical="center"/>
    </xf>
    <xf numFmtId="0" fontId="5" fillId="29" borderId="0" xfId="0" applyFont="1" applyFill="1" applyAlignment="1">
      <alignment horizontal="center" vertical="center"/>
    </xf>
    <xf numFmtId="0" fontId="5" fillId="22" borderId="18" xfId="0" applyFont="1" applyFill="1" applyBorder="1" applyAlignment="1">
      <alignment horizontal="center" vertical="center"/>
    </xf>
    <xf numFmtId="0" fontId="5" fillId="22" borderId="19" xfId="0" applyFont="1" applyFill="1" applyBorder="1" applyAlignment="1">
      <alignment horizontal="center" vertical="center"/>
    </xf>
    <xf numFmtId="0" fontId="5" fillId="22" borderId="18" xfId="0" applyFont="1" applyFill="1" applyBorder="1" applyAlignment="1">
      <alignment horizontal="center" vertical="center" wrapText="1"/>
    </xf>
    <xf numFmtId="0" fontId="5" fillId="22" borderId="19" xfId="0" applyFont="1" applyFill="1" applyBorder="1" applyAlignment="1">
      <alignment horizontal="center" vertical="center" wrapText="1"/>
    </xf>
    <xf numFmtId="0" fontId="5" fillId="22" borderId="18" xfId="0" applyFont="1" applyFill="1" applyBorder="1" applyAlignment="1">
      <alignment horizontal="center" vertical="center" wrapText="1" shrinkToFit="1"/>
    </xf>
    <xf numFmtId="0" fontId="5" fillId="22" borderId="19" xfId="0" applyFont="1" applyFill="1" applyBorder="1" applyAlignment="1">
      <alignment horizontal="center" vertical="center" wrapText="1" shrinkToFit="1"/>
    </xf>
    <xf numFmtId="0" fontId="5" fillId="22" borderId="15" xfId="0" applyFont="1" applyFill="1" applyBorder="1" applyAlignment="1">
      <alignment horizontal="center" vertical="center" wrapText="1"/>
    </xf>
    <xf numFmtId="0" fontId="5" fillId="22" borderId="14" xfId="0" applyFont="1" applyFill="1" applyBorder="1" applyAlignment="1">
      <alignment horizontal="center" vertical="center" wrapText="1"/>
    </xf>
    <xf numFmtId="0" fontId="5" fillId="22" borderId="16" xfId="0" applyFont="1" applyFill="1" applyBorder="1" applyAlignment="1">
      <alignment horizontal="center" vertical="center" wrapText="1"/>
    </xf>
    <xf numFmtId="0" fontId="75" fillId="0" borderId="0" xfId="245" applyFont="1" applyFill="1" applyBorder="1" applyAlignment="1">
      <alignment horizontal="center" vertical="center"/>
    </xf>
    <xf numFmtId="0" fontId="69" fillId="0" borderId="3" xfId="245" applyFont="1" applyFill="1" applyBorder="1" applyAlignment="1">
      <alignment horizontal="center" vertical="center" wrapText="1"/>
    </xf>
    <xf numFmtId="0" fontId="75" fillId="0" borderId="15" xfId="245" applyFont="1" applyFill="1" applyBorder="1" applyAlignment="1">
      <alignment horizontal="center" vertical="center" wrapText="1"/>
    </xf>
    <xf numFmtId="0" fontId="75" fillId="0" borderId="14" xfId="245" applyFont="1" applyFill="1" applyBorder="1" applyAlignment="1">
      <alignment horizontal="center" vertical="center" wrapText="1"/>
    </xf>
    <xf numFmtId="0" fontId="75" fillId="0" borderId="16" xfId="245" applyFont="1" applyFill="1" applyBorder="1" applyAlignment="1">
      <alignment horizontal="center" vertical="center" wrapText="1"/>
    </xf>
    <xf numFmtId="0" fontId="75" fillId="29" borderId="3" xfId="245" applyFont="1" applyFill="1" applyBorder="1" applyAlignment="1">
      <alignment horizontal="center" vertical="center" wrapText="1"/>
    </xf>
    <xf numFmtId="170" fontId="69" fillId="29" borderId="0" xfId="0" applyNumberFormat="1" applyFont="1" applyFill="1" applyBorder="1" applyAlignment="1">
      <alignment horizontal="center" vertical="center" wrapText="1"/>
    </xf>
    <xf numFmtId="170" fontId="69" fillId="29" borderId="0" xfId="0" quotePrefix="1" applyNumberFormat="1" applyFont="1" applyFill="1" applyBorder="1" applyAlignment="1">
      <alignment horizontal="center" vertical="center" wrapText="1"/>
    </xf>
    <xf numFmtId="0" fontId="69" fillId="0" borderId="18" xfId="245" applyFont="1" applyFill="1" applyBorder="1" applyAlignment="1">
      <alignment horizontal="center" vertical="center" wrapText="1"/>
    </xf>
    <xf numFmtId="0" fontId="69" fillId="0" borderId="19" xfId="245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 wrapText="1" shrinkToFit="1"/>
    </xf>
    <xf numFmtId="0" fontId="69" fillId="0" borderId="13" xfId="0" applyFont="1" applyFill="1" applyBorder="1" applyAlignment="1">
      <alignment horizontal="right" vertical="center"/>
    </xf>
    <xf numFmtId="0" fontId="74" fillId="0" borderId="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4" fillId="0" borderId="0" xfId="237" applyNumberFormat="1" applyFont="1" applyFill="1" applyBorder="1" applyAlignment="1">
      <alignment horizontal="center" vertical="center" wrapText="1"/>
    </xf>
    <xf numFmtId="0" fontId="5" fillId="29" borderId="18" xfId="237" applyNumberFormat="1" applyFont="1" applyFill="1" applyBorder="1" applyAlignment="1">
      <alignment horizontal="center" vertical="center" wrapText="1"/>
    </xf>
    <xf numFmtId="0" fontId="5" fillId="29" borderId="19" xfId="237" applyNumberFormat="1" applyFont="1" applyFill="1" applyBorder="1" applyAlignment="1">
      <alignment horizontal="center" vertical="center" wrapText="1"/>
    </xf>
    <xf numFmtId="170" fontId="5" fillId="0" borderId="0" xfId="0" applyNumberFormat="1" applyFont="1" applyFill="1" applyBorder="1" applyAlignment="1">
      <alignment horizontal="center" vertical="center" wrapText="1"/>
    </xf>
    <xf numFmtId="170" fontId="5" fillId="0" borderId="0" xfId="0" quotePrefix="1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18" xfId="237" applyNumberFormat="1" applyFont="1" applyFill="1" applyBorder="1" applyAlignment="1">
      <alignment horizontal="center" vertical="center" wrapText="1"/>
    </xf>
    <xf numFmtId="0" fontId="5" fillId="0" borderId="19" xfId="237" applyNumberFormat="1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 shrinkToFit="1"/>
    </xf>
    <xf numFmtId="0" fontId="5" fillId="0" borderId="19" xfId="0" applyFont="1" applyFill="1" applyBorder="1" applyAlignment="1">
      <alignment horizontal="center" vertical="center" wrapText="1" shrinkToFit="1"/>
    </xf>
    <xf numFmtId="0" fontId="5" fillId="29" borderId="18" xfId="0" applyFont="1" applyFill="1" applyBorder="1" applyAlignment="1">
      <alignment horizontal="center" vertical="center" wrapText="1"/>
    </xf>
    <xf numFmtId="0" fontId="5" fillId="29" borderId="19" xfId="0" applyFont="1" applyFill="1" applyBorder="1" applyAlignment="1">
      <alignment horizontal="center" vertical="center" wrapText="1"/>
    </xf>
    <xf numFmtId="178" fontId="74" fillId="29" borderId="15" xfId="0" applyNumberFormat="1" applyFont="1" applyFill="1" applyBorder="1" applyAlignment="1">
      <alignment horizontal="center" vertical="center" wrapText="1"/>
    </xf>
    <xf numFmtId="178" fontId="74" fillId="29" borderId="16" xfId="0" applyNumberFormat="1" applyFont="1" applyFill="1" applyBorder="1" applyAlignment="1">
      <alignment horizontal="center" vertical="center" wrapText="1"/>
    </xf>
    <xf numFmtId="0" fontId="74" fillId="0" borderId="0" xfId="0" applyFont="1" applyFill="1" applyAlignment="1">
      <alignment horizontal="center" vertical="center"/>
    </xf>
    <xf numFmtId="0" fontId="80" fillId="0" borderId="0" xfId="0" applyFont="1" applyFill="1" applyBorder="1" applyAlignment="1">
      <alignment horizontal="center" vertical="center"/>
    </xf>
    <xf numFmtId="0" fontId="74" fillId="0" borderId="0" xfId="0" applyFont="1" applyFill="1" applyBorder="1" applyAlignment="1">
      <alignment vertical="center"/>
    </xf>
    <xf numFmtId="0" fontId="69" fillId="0" borderId="0" xfId="0" applyFont="1" applyFill="1" applyAlignment="1">
      <alignment vertical="center" wrapText="1"/>
    </xf>
    <xf numFmtId="178" fontId="69" fillId="29" borderId="16" xfId="0" applyNumberFormat="1" applyFont="1" applyFill="1" applyBorder="1" applyAlignment="1">
      <alignment horizontal="center" vertical="center" wrapText="1"/>
    </xf>
    <xf numFmtId="0" fontId="74" fillId="29" borderId="15" xfId="0" applyFont="1" applyFill="1" applyBorder="1" applyAlignment="1">
      <alignment horizontal="left" vertical="center" wrapText="1"/>
    </xf>
    <xf numFmtId="0" fontId="74" fillId="29" borderId="14" xfId="0" applyFont="1" applyFill="1" applyBorder="1" applyAlignment="1">
      <alignment horizontal="left" vertical="center" wrapText="1"/>
    </xf>
    <xf numFmtId="0" fontId="74" fillId="29" borderId="16" xfId="0" applyFont="1" applyFill="1" applyBorder="1" applyAlignment="1">
      <alignment horizontal="left" vertical="center" wrapText="1"/>
    </xf>
    <xf numFmtId="0" fontId="69" fillId="29" borderId="15" xfId="0" applyFont="1" applyFill="1" applyBorder="1" applyAlignment="1">
      <alignment horizontal="left" vertical="center" wrapText="1"/>
    </xf>
    <xf numFmtId="0" fontId="69" fillId="29" borderId="14" xfId="0" applyFont="1" applyFill="1" applyBorder="1" applyAlignment="1">
      <alignment horizontal="left" vertical="center" wrapText="1"/>
    </xf>
    <xf numFmtId="0" fontId="69" fillId="29" borderId="16" xfId="0" applyFont="1" applyFill="1" applyBorder="1" applyAlignment="1">
      <alignment horizontal="left" vertical="center" wrapText="1"/>
    </xf>
    <xf numFmtId="178" fontId="69" fillId="0" borderId="15" xfId="0" applyNumberFormat="1" applyFont="1" applyFill="1" applyBorder="1" applyAlignment="1">
      <alignment horizontal="center" vertical="center" wrapText="1"/>
    </xf>
    <xf numFmtId="178" fontId="69" fillId="0" borderId="16" xfId="0" applyNumberFormat="1" applyFont="1" applyFill="1" applyBorder="1" applyAlignment="1">
      <alignment horizontal="center" vertical="center" wrapText="1"/>
    </xf>
    <xf numFmtId="177" fontId="74" fillId="29" borderId="15" xfId="0" applyNumberFormat="1" applyFont="1" applyFill="1" applyBorder="1" applyAlignment="1">
      <alignment horizontal="center" vertical="center" wrapText="1"/>
    </xf>
    <xf numFmtId="177" fontId="74" fillId="29" borderId="16" xfId="0" applyNumberFormat="1" applyFont="1" applyFill="1" applyBorder="1" applyAlignment="1">
      <alignment horizontal="center" vertical="center" wrapText="1"/>
    </xf>
    <xf numFmtId="177" fontId="69" fillId="29" borderId="15" xfId="0" applyNumberFormat="1" applyFont="1" applyFill="1" applyBorder="1" applyAlignment="1">
      <alignment horizontal="center" vertical="center" wrapText="1"/>
    </xf>
    <xf numFmtId="177" fontId="69" fillId="29" borderId="16" xfId="0" applyNumberFormat="1" applyFont="1" applyFill="1" applyBorder="1" applyAlignment="1">
      <alignment horizontal="center" vertical="center" wrapText="1"/>
    </xf>
    <xf numFmtId="178" fontId="74" fillId="0" borderId="15" xfId="0" applyNumberFormat="1" applyFont="1" applyFill="1" applyBorder="1" applyAlignment="1">
      <alignment horizontal="center" vertical="center" wrapText="1"/>
    </xf>
    <xf numFmtId="178" fontId="74" fillId="0" borderId="16" xfId="0" applyNumberFormat="1" applyFont="1" applyFill="1" applyBorder="1" applyAlignment="1">
      <alignment horizontal="center" vertical="center" wrapText="1"/>
    </xf>
    <xf numFmtId="0" fontId="74" fillId="29" borderId="0" xfId="0" applyFont="1" applyFill="1" applyBorder="1" applyAlignment="1">
      <alignment vertical="center"/>
    </xf>
    <xf numFmtId="0" fontId="69" fillId="29" borderId="0" xfId="0" applyFont="1" applyFill="1" applyBorder="1" applyAlignment="1">
      <alignment horizontal="justify" vertical="center" wrapText="1" shrinkToFit="1"/>
    </xf>
    <xf numFmtId="0" fontId="69" fillId="29" borderId="15" xfId="0" applyFont="1" applyFill="1" applyBorder="1" applyAlignment="1">
      <alignment horizontal="center" vertical="center" wrapText="1"/>
    </xf>
    <xf numFmtId="0" fontId="69" fillId="29" borderId="16" xfId="0" applyFont="1" applyFill="1" applyBorder="1" applyAlignment="1">
      <alignment horizontal="center" vertical="center" wrapText="1"/>
    </xf>
    <xf numFmtId="178" fontId="69" fillId="29" borderId="14" xfId="0" applyNumberFormat="1" applyFont="1" applyFill="1" applyBorder="1" applyAlignment="1">
      <alignment horizontal="center" vertical="center" wrapText="1"/>
    </xf>
    <xf numFmtId="178" fontId="69" fillId="29" borderId="3" xfId="0" applyNumberFormat="1" applyFont="1" applyFill="1" applyBorder="1" applyAlignment="1">
      <alignment horizontal="center" vertical="center" wrapText="1"/>
    </xf>
    <xf numFmtId="0" fontId="74" fillId="29" borderId="0" xfId="0" applyFont="1" applyFill="1" applyBorder="1" applyAlignment="1">
      <alignment horizontal="left" vertical="center" wrapText="1"/>
    </xf>
    <xf numFmtId="3" fontId="69" fillId="29" borderId="3" xfId="0" applyNumberFormat="1" applyFont="1" applyFill="1" applyBorder="1" applyAlignment="1">
      <alignment horizontal="center" vertical="center" wrapText="1"/>
    </xf>
    <xf numFmtId="179" fontId="69" fillId="29" borderId="15" xfId="0" applyNumberFormat="1" applyFont="1" applyFill="1" applyBorder="1" applyAlignment="1">
      <alignment horizontal="center" vertical="center" wrapText="1"/>
    </xf>
    <xf numFmtId="179" fontId="69" fillId="29" borderId="16" xfId="0" applyNumberFormat="1" applyFont="1" applyFill="1" applyBorder="1" applyAlignment="1">
      <alignment horizontal="center" vertical="center" wrapText="1"/>
    </xf>
    <xf numFmtId="0" fontId="69" fillId="29" borderId="14" xfId="0" applyFont="1" applyFill="1" applyBorder="1" applyAlignment="1">
      <alignment horizontal="center" vertical="center" wrapText="1"/>
    </xf>
    <xf numFmtId="0" fontId="69" fillId="29" borderId="18" xfId="0" applyFont="1" applyFill="1" applyBorder="1" applyAlignment="1">
      <alignment horizontal="center" vertical="center" wrapText="1"/>
    </xf>
    <xf numFmtId="0" fontId="69" fillId="29" borderId="19" xfId="0" applyFont="1" applyFill="1" applyBorder="1" applyAlignment="1">
      <alignment horizontal="center" vertical="center" wrapText="1"/>
    </xf>
    <xf numFmtId="170" fontId="69" fillId="29" borderId="3" xfId="0" applyNumberFormat="1" applyFont="1" applyFill="1" applyBorder="1" applyAlignment="1">
      <alignment horizontal="center" vertical="center" wrapText="1"/>
    </xf>
    <xf numFmtId="0" fontId="69" fillId="29" borderId="15" xfId="0" applyFont="1" applyFill="1" applyBorder="1" applyAlignment="1">
      <alignment horizontal="center" vertical="center"/>
    </xf>
    <xf numFmtId="0" fontId="69" fillId="29" borderId="14" xfId="0" applyFont="1" applyFill="1" applyBorder="1" applyAlignment="1">
      <alignment horizontal="center" vertical="center"/>
    </xf>
    <xf numFmtId="0" fontId="69" fillId="29" borderId="16" xfId="0" applyFont="1" applyFill="1" applyBorder="1" applyAlignment="1">
      <alignment horizontal="center" vertical="center"/>
    </xf>
    <xf numFmtId="3" fontId="69" fillId="29" borderId="3" xfId="0" applyNumberFormat="1" applyFont="1" applyFill="1" applyBorder="1" applyAlignment="1">
      <alignment horizontal="center" vertical="center"/>
    </xf>
    <xf numFmtId="178" fontId="74" fillId="29" borderId="3" xfId="0" applyNumberFormat="1" applyFont="1" applyFill="1" applyBorder="1" applyAlignment="1">
      <alignment horizontal="center" vertical="center" wrapText="1"/>
    </xf>
    <xf numFmtId="0" fontId="69" fillId="29" borderId="3" xfId="0" applyFont="1" applyFill="1" applyBorder="1" applyAlignment="1">
      <alignment horizontal="left" vertical="center" wrapText="1"/>
    </xf>
    <xf numFmtId="0" fontId="74" fillId="29" borderId="3" xfId="0" applyFont="1" applyFill="1" applyBorder="1" applyAlignment="1">
      <alignment horizontal="center" vertical="center" wrapText="1"/>
    </xf>
    <xf numFmtId="3" fontId="74" fillId="29" borderId="3" xfId="0" applyNumberFormat="1" applyFont="1" applyFill="1" applyBorder="1" applyAlignment="1">
      <alignment horizontal="center" vertical="center" wrapText="1"/>
    </xf>
    <xf numFmtId="179" fontId="74" fillId="29" borderId="15" xfId="0" applyNumberFormat="1" applyFont="1" applyFill="1" applyBorder="1" applyAlignment="1">
      <alignment horizontal="center" vertical="center" wrapText="1"/>
    </xf>
    <xf numFmtId="179" fontId="74" fillId="29" borderId="16" xfId="0" applyNumberFormat="1" applyFont="1" applyFill="1" applyBorder="1" applyAlignment="1">
      <alignment horizontal="center" vertical="center" wrapText="1"/>
    </xf>
    <xf numFmtId="0" fontId="67" fillId="0" borderId="0" xfId="0" applyFont="1" applyFill="1" applyAlignment="1">
      <alignment vertical="center" wrapText="1"/>
    </xf>
    <xf numFmtId="0" fontId="70" fillId="0" borderId="0" xfId="0" applyFont="1" applyAlignment="1">
      <alignment vertical="center" wrapText="1"/>
    </xf>
    <xf numFmtId="177" fontId="81" fillId="29" borderId="14" xfId="0" applyNumberFormat="1" applyFont="1" applyFill="1" applyBorder="1" applyAlignment="1">
      <alignment horizontal="center" vertical="center" wrapText="1"/>
    </xf>
    <xf numFmtId="177" fontId="81" fillId="29" borderId="16" xfId="0" applyNumberFormat="1" applyFont="1" applyFill="1" applyBorder="1" applyAlignment="1">
      <alignment horizontal="center" vertical="center" wrapText="1"/>
    </xf>
    <xf numFmtId="49" fontId="69" fillId="0" borderId="22" xfId="0" applyNumberFormat="1" applyFont="1" applyFill="1" applyBorder="1" applyAlignment="1">
      <alignment horizontal="center" vertical="center" wrapText="1"/>
    </xf>
    <xf numFmtId="49" fontId="69" fillId="0" borderId="20" xfId="0" applyNumberFormat="1" applyFont="1" applyFill="1" applyBorder="1" applyAlignment="1">
      <alignment horizontal="center" vertical="center" wrapText="1"/>
    </xf>
    <xf numFmtId="49" fontId="69" fillId="0" borderId="17" xfId="0" applyNumberFormat="1" applyFont="1" applyFill="1" applyBorder="1" applyAlignment="1">
      <alignment horizontal="center" vertical="center" wrapText="1"/>
    </xf>
    <xf numFmtId="49" fontId="69" fillId="0" borderId="23" xfId="0" applyNumberFormat="1" applyFont="1" applyFill="1" applyBorder="1" applyAlignment="1">
      <alignment horizontal="center" vertical="center" wrapText="1"/>
    </xf>
    <xf numFmtId="49" fontId="69" fillId="0" borderId="0" xfId="0" applyNumberFormat="1" applyFont="1" applyFill="1" applyBorder="1" applyAlignment="1">
      <alignment horizontal="center" vertical="center" wrapText="1"/>
    </xf>
    <xf numFmtId="49" fontId="69" fillId="0" borderId="24" xfId="0" applyNumberFormat="1" applyFont="1" applyFill="1" applyBorder="1" applyAlignment="1">
      <alignment horizontal="center" vertical="center" wrapText="1"/>
    </xf>
    <xf numFmtId="49" fontId="69" fillId="0" borderId="21" xfId="0" applyNumberFormat="1" applyFont="1" applyFill="1" applyBorder="1" applyAlignment="1">
      <alignment horizontal="center" vertical="center" wrapText="1"/>
    </xf>
    <xf numFmtId="49" fontId="69" fillId="0" borderId="13" xfId="0" applyNumberFormat="1" applyFont="1" applyFill="1" applyBorder="1" applyAlignment="1">
      <alignment horizontal="center" vertical="center" wrapText="1"/>
    </xf>
    <xf numFmtId="49" fontId="69" fillId="0" borderId="25" xfId="0" applyNumberFormat="1" applyFont="1" applyFill="1" applyBorder="1" applyAlignment="1">
      <alignment horizontal="center" vertical="center" wrapText="1"/>
    </xf>
    <xf numFmtId="49" fontId="69" fillId="29" borderId="15" xfId="0" applyNumberFormat="1" applyFont="1" applyFill="1" applyBorder="1" applyAlignment="1">
      <alignment horizontal="left" vertical="center" wrapText="1"/>
    </xf>
    <xf numFmtId="49" fontId="69" fillId="29" borderId="14" xfId="0" applyNumberFormat="1" applyFont="1" applyFill="1" applyBorder="1" applyAlignment="1">
      <alignment horizontal="left" vertical="center" wrapText="1"/>
    </xf>
    <xf numFmtId="49" fontId="69" fillId="29" borderId="16" xfId="0" applyNumberFormat="1" applyFont="1" applyFill="1" applyBorder="1" applyAlignment="1">
      <alignment horizontal="left" vertical="center" wrapText="1"/>
    </xf>
    <xf numFmtId="179" fontId="69" fillId="29" borderId="15" xfId="0" applyNumberFormat="1" applyFont="1" applyFill="1" applyBorder="1" applyAlignment="1">
      <alignment horizontal="right" wrapText="1"/>
    </xf>
    <xf numFmtId="179" fontId="69" fillId="29" borderId="14" xfId="0" applyNumberFormat="1" applyFont="1" applyFill="1" applyBorder="1" applyAlignment="1">
      <alignment horizontal="right" wrapText="1"/>
    </xf>
    <xf numFmtId="179" fontId="69" fillId="29" borderId="16" xfId="0" applyNumberFormat="1" applyFont="1" applyFill="1" applyBorder="1" applyAlignment="1">
      <alignment horizontal="right" wrapText="1"/>
    </xf>
    <xf numFmtId="0" fontId="76" fillId="29" borderId="0" xfId="0" applyFont="1" applyFill="1" applyBorder="1" applyAlignment="1">
      <alignment horizontal="center" vertical="center" wrapText="1"/>
    </xf>
    <xf numFmtId="0" fontId="78" fillId="29" borderId="0" xfId="0" applyFont="1" applyFill="1" applyAlignment="1">
      <alignment horizontal="center" vertical="center"/>
    </xf>
    <xf numFmtId="0" fontId="69" fillId="29" borderId="0" xfId="0" applyFont="1" applyFill="1" applyBorder="1" applyAlignment="1">
      <alignment horizontal="center"/>
    </xf>
    <xf numFmtId="0" fontId="76" fillId="29" borderId="0" xfId="0" applyFont="1" applyFill="1" applyBorder="1" applyAlignment="1">
      <alignment horizontal="center"/>
    </xf>
    <xf numFmtId="49" fontId="74" fillId="29" borderId="3" xfId="0" applyNumberFormat="1" applyFont="1" applyFill="1" applyBorder="1" applyAlignment="1">
      <alignment horizontal="center" vertical="center" wrapText="1"/>
    </xf>
    <xf numFmtId="179" fontId="69" fillId="29" borderId="3" xfId="0" applyNumberFormat="1" applyFont="1" applyFill="1" applyBorder="1" applyAlignment="1">
      <alignment horizontal="center" vertical="center" wrapText="1"/>
    </xf>
    <xf numFmtId="0" fontId="74" fillId="29" borderId="0" xfId="0" applyFont="1" applyFill="1" applyAlignment="1">
      <alignment horizontal="right" vertical="center" wrapText="1"/>
    </xf>
    <xf numFmtId="0" fontId="77" fillId="29" borderId="0" xfId="0" applyFont="1" applyFill="1" applyAlignment="1">
      <alignment horizontal="right" vertical="center" wrapText="1"/>
    </xf>
    <xf numFmtId="49" fontId="69" fillId="29" borderId="3" xfId="0" applyNumberFormat="1" applyFont="1" applyFill="1" applyBorder="1" applyAlignment="1">
      <alignment horizontal="left" vertical="center" wrapText="1"/>
    </xf>
    <xf numFmtId="179" fontId="74" fillId="29" borderId="3" xfId="0" applyNumberFormat="1" applyFont="1" applyFill="1" applyBorder="1" applyAlignment="1">
      <alignment horizontal="center" vertical="center" wrapText="1"/>
    </xf>
    <xf numFmtId="49" fontId="74" fillId="29" borderId="3" xfId="0" applyNumberFormat="1" applyFont="1" applyFill="1" applyBorder="1" applyAlignment="1">
      <alignment horizontal="left" vertical="center" wrapText="1"/>
    </xf>
    <xf numFmtId="178" fontId="69" fillId="0" borderId="14" xfId="0" applyNumberFormat="1" applyFont="1" applyFill="1" applyBorder="1" applyAlignment="1">
      <alignment horizontal="center" vertical="center" wrapText="1"/>
    </xf>
    <xf numFmtId="0" fontId="70" fillId="29" borderId="13" xfId="0" applyFont="1" applyFill="1" applyBorder="1" applyAlignment="1">
      <alignment horizontal="right" vertical="center" wrapText="1"/>
    </xf>
    <xf numFmtId="3" fontId="74" fillId="29" borderId="15" xfId="0" applyNumberFormat="1" applyFont="1" applyFill="1" applyBorder="1" applyAlignment="1">
      <alignment horizontal="left" vertical="center" wrapText="1"/>
    </xf>
    <xf numFmtId="3" fontId="74" fillId="29" borderId="14" xfId="0" applyNumberFormat="1" applyFont="1" applyFill="1" applyBorder="1" applyAlignment="1">
      <alignment horizontal="left" vertical="center" wrapText="1"/>
    </xf>
    <xf numFmtId="3" fontId="74" fillId="29" borderId="16" xfId="0" applyNumberFormat="1" applyFont="1" applyFill="1" applyBorder="1" applyAlignment="1">
      <alignment horizontal="left" vertical="center" wrapText="1"/>
    </xf>
    <xf numFmtId="3" fontId="69" fillId="29" borderId="15" xfId="0" applyNumberFormat="1" applyFont="1" applyFill="1" applyBorder="1" applyAlignment="1">
      <alignment horizontal="center" vertical="center" wrapText="1" shrinkToFit="1"/>
    </xf>
    <xf numFmtId="3" fontId="69" fillId="29" borderId="16" xfId="0" applyNumberFormat="1" applyFont="1" applyFill="1" applyBorder="1" applyAlignment="1">
      <alignment horizontal="center" vertical="center" wrapText="1" shrinkToFit="1"/>
    </xf>
    <xf numFmtId="0" fontId="69" fillId="29" borderId="15" xfId="0" applyFont="1" applyFill="1" applyBorder="1" applyAlignment="1">
      <alignment horizontal="center" vertical="center" wrapText="1" shrinkToFit="1"/>
    </xf>
    <xf numFmtId="0" fontId="69" fillId="29" borderId="16" xfId="0" applyFont="1" applyFill="1" applyBorder="1" applyAlignment="1">
      <alignment horizontal="center" vertical="center" wrapText="1" shrinkToFit="1"/>
    </xf>
    <xf numFmtId="0" fontId="69" fillId="0" borderId="15" xfId="0" applyFont="1" applyFill="1" applyBorder="1" applyAlignment="1">
      <alignment horizontal="center" vertical="center"/>
    </xf>
    <xf numFmtId="0" fontId="69" fillId="0" borderId="14" xfId="0" applyFont="1" applyFill="1" applyBorder="1" applyAlignment="1">
      <alignment horizontal="center" vertical="center"/>
    </xf>
    <xf numFmtId="0" fontId="69" fillId="0" borderId="16" xfId="0" applyFont="1" applyFill="1" applyBorder="1" applyAlignment="1">
      <alignment horizontal="center" vertical="center"/>
    </xf>
    <xf numFmtId="0" fontId="69" fillId="29" borderId="22" xfId="0" applyFont="1" applyFill="1" applyBorder="1" applyAlignment="1">
      <alignment horizontal="center" vertical="center" wrapText="1"/>
    </xf>
    <xf numFmtId="0" fontId="69" fillId="29" borderId="20" xfId="0" applyFont="1" applyFill="1" applyBorder="1" applyAlignment="1">
      <alignment horizontal="center" vertical="center" wrapText="1"/>
    </xf>
    <xf numFmtId="0" fontId="69" fillId="29" borderId="17" xfId="0" applyFont="1" applyFill="1" applyBorder="1" applyAlignment="1">
      <alignment horizontal="center" vertical="center" wrapText="1"/>
    </xf>
    <xf numFmtId="0" fontId="69" fillId="29" borderId="21" xfId="0" applyFont="1" applyFill="1" applyBorder="1" applyAlignment="1">
      <alignment horizontal="center" vertical="center" wrapText="1"/>
    </xf>
    <xf numFmtId="0" fontId="69" fillId="29" borderId="13" xfId="0" applyFont="1" applyFill="1" applyBorder="1" applyAlignment="1">
      <alignment horizontal="center" vertical="center" wrapText="1"/>
    </xf>
    <xf numFmtId="0" fontId="69" fillId="29" borderId="25" xfId="0" applyFont="1" applyFill="1" applyBorder="1" applyAlignment="1">
      <alignment horizontal="center" vertical="center" wrapText="1"/>
    </xf>
    <xf numFmtId="49" fontId="69" fillId="29" borderId="3" xfId="0" applyNumberFormat="1" applyFont="1" applyFill="1" applyBorder="1" applyAlignment="1">
      <alignment horizontal="center" vertical="center" wrapText="1"/>
    </xf>
    <xf numFmtId="179" fontId="69" fillId="0" borderId="14" xfId="0" applyNumberFormat="1" applyFont="1" applyFill="1" applyBorder="1" applyAlignment="1">
      <alignment horizontal="center" vertical="center" wrapText="1"/>
    </xf>
    <xf numFmtId="179" fontId="69" fillId="0" borderId="16" xfId="0" applyNumberFormat="1" applyFont="1" applyFill="1" applyBorder="1" applyAlignment="1">
      <alignment horizontal="center" vertical="center" wrapText="1"/>
    </xf>
    <xf numFmtId="0" fontId="69" fillId="0" borderId="22" xfId="0" applyFont="1" applyFill="1" applyBorder="1" applyAlignment="1">
      <alignment horizontal="center" vertical="center" wrapText="1"/>
    </xf>
    <xf numFmtId="0" fontId="69" fillId="0" borderId="20" xfId="0" applyFont="1" applyFill="1" applyBorder="1" applyAlignment="1">
      <alignment horizontal="center" vertical="center" wrapText="1"/>
    </xf>
    <xf numFmtId="0" fontId="69" fillId="0" borderId="17" xfId="0" applyFont="1" applyFill="1" applyBorder="1" applyAlignment="1">
      <alignment horizontal="center" vertical="center" wrapText="1"/>
    </xf>
    <xf numFmtId="179" fontId="69" fillId="0" borderId="15" xfId="0" applyNumberFormat="1" applyFont="1" applyFill="1" applyBorder="1" applyAlignment="1">
      <alignment horizontal="center" vertical="center" wrapText="1"/>
    </xf>
    <xf numFmtId="0" fontId="69" fillId="0" borderId="13" xfId="0" applyFont="1" applyFill="1" applyBorder="1" applyAlignment="1">
      <alignment horizontal="center" vertical="center" wrapText="1"/>
    </xf>
    <xf numFmtId="0" fontId="69" fillId="0" borderId="25" xfId="0" applyFont="1" applyFill="1" applyBorder="1" applyAlignment="1">
      <alignment horizontal="center" vertical="center" wrapText="1"/>
    </xf>
    <xf numFmtId="0" fontId="69" fillId="0" borderId="23" xfId="0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center" vertical="center" wrapText="1"/>
    </xf>
    <xf numFmtId="0" fontId="69" fillId="0" borderId="24" xfId="0" applyFont="1" applyFill="1" applyBorder="1" applyAlignment="1">
      <alignment horizontal="center" vertical="center" wrapText="1"/>
    </xf>
    <xf numFmtId="0" fontId="69" fillId="0" borderId="21" xfId="0" applyFont="1" applyFill="1" applyBorder="1" applyAlignment="1">
      <alignment horizontal="center" vertical="center" wrapText="1"/>
    </xf>
    <xf numFmtId="0" fontId="69" fillId="29" borderId="23" xfId="0" applyFont="1" applyFill="1" applyBorder="1" applyAlignment="1">
      <alignment horizontal="center" vertical="center" wrapText="1"/>
    </xf>
    <xf numFmtId="0" fontId="69" fillId="29" borderId="0" xfId="0" applyFont="1" applyFill="1" applyBorder="1" applyAlignment="1">
      <alignment horizontal="center" vertical="center" wrapText="1"/>
    </xf>
    <xf numFmtId="0" fontId="69" fillId="29" borderId="2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74" fillId="0" borderId="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right"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74" fillId="0" borderId="15" xfId="0" applyFont="1" applyFill="1" applyBorder="1" applyAlignment="1">
      <alignment horizontal="center" vertical="center"/>
    </xf>
    <xf numFmtId="0" fontId="74" fillId="0" borderId="14" xfId="0" applyFont="1" applyFill="1" applyBorder="1" applyAlignment="1">
      <alignment horizontal="center" vertical="center"/>
    </xf>
    <xf numFmtId="0" fontId="74" fillId="0" borderId="16" xfId="0" applyFont="1" applyFill="1" applyBorder="1" applyAlignment="1">
      <alignment horizontal="center" vertical="center"/>
    </xf>
    <xf numFmtId="0" fontId="74" fillId="29" borderId="15" xfId="0" applyFont="1" applyFill="1" applyBorder="1" applyAlignment="1">
      <alignment horizontal="center" vertical="center" wrapText="1"/>
    </xf>
    <xf numFmtId="0" fontId="74" fillId="29" borderId="14" xfId="0" applyFont="1" applyFill="1" applyBorder="1" applyAlignment="1">
      <alignment horizontal="center" vertical="center" wrapText="1"/>
    </xf>
    <xf numFmtId="0" fontId="74" fillId="29" borderId="1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29" borderId="0" xfId="0" applyFont="1" applyFill="1" applyBorder="1" applyAlignment="1">
      <alignment horizontal="center" vertical="center"/>
    </xf>
    <xf numFmtId="170" fontId="5" fillId="29" borderId="0" xfId="0" applyNumberFormat="1" applyFont="1" applyFill="1" applyBorder="1" applyAlignment="1">
      <alignment horizontal="center" vertical="center" wrapText="1"/>
    </xf>
    <xf numFmtId="170" fontId="5" fillId="29" borderId="0" xfId="0" quotePrefix="1" applyNumberFormat="1" applyFont="1" applyFill="1" applyBorder="1" applyAlignment="1">
      <alignment horizontal="center" vertical="center" wrapText="1"/>
    </xf>
    <xf numFmtId="0" fontId="79" fillId="29" borderId="0" xfId="0" applyFont="1" applyFill="1" applyBorder="1" applyAlignment="1">
      <alignment horizontal="center" vertical="center"/>
    </xf>
  </cellXfs>
  <cellStyles count="353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rmal_GSE DCF_Model_31_07_09 final" xfId="182"/>
    <cellStyle name="Note" xfId="183"/>
    <cellStyle name="Number-Cells" xfId="184"/>
    <cellStyle name="Number-Cells-Column2" xfId="185"/>
    <cellStyle name="Number-Cells-Column5" xfId="186"/>
    <cellStyle name="Output" xfId="187"/>
    <cellStyle name="Row-Header" xfId="188"/>
    <cellStyle name="Row-Header 2" xfId="189"/>
    <cellStyle name="Title" xfId="190"/>
    <cellStyle name="Total" xfId="191"/>
    <cellStyle name="Warning Text" xfId="192"/>
    <cellStyle name="Акцент1 2" xfId="193"/>
    <cellStyle name="Акцент1 3" xfId="194"/>
    <cellStyle name="Акцент2 2" xfId="195"/>
    <cellStyle name="Акцент2 3" xfId="196"/>
    <cellStyle name="Акцент3 2" xfId="197"/>
    <cellStyle name="Акцент3 3" xfId="198"/>
    <cellStyle name="Акцент4 2" xfId="199"/>
    <cellStyle name="Акцент4 3" xfId="200"/>
    <cellStyle name="Акцент5 2" xfId="201"/>
    <cellStyle name="Акцент5 3" xfId="202"/>
    <cellStyle name="Акцент6 2" xfId="203"/>
    <cellStyle name="Акцент6 3" xfId="204"/>
    <cellStyle name="Ввод  2" xfId="205"/>
    <cellStyle name="Ввод  3" xfId="206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 2" xfId="323"/>
    <cellStyle name="Финансовый 2 10" xfId="324"/>
    <cellStyle name="Финансовый 2 11" xfId="325"/>
    <cellStyle name="Финансовый 2 12" xfId="326"/>
    <cellStyle name="Финансовый 2 13" xfId="327"/>
    <cellStyle name="Финансовый 2 14" xfId="328"/>
    <cellStyle name="Финансовый 2 15" xfId="329"/>
    <cellStyle name="Финансовый 2 16" xfId="330"/>
    <cellStyle name="Финансовый 2 17" xfId="331"/>
    <cellStyle name="Финансовый 2 2" xfId="332"/>
    <cellStyle name="Финансовый 2 3" xfId="333"/>
    <cellStyle name="Финансовый 2 4" xfId="334"/>
    <cellStyle name="Финансовый 2 5" xfId="335"/>
    <cellStyle name="Финансовый 2 6" xfId="336"/>
    <cellStyle name="Финансовый 2 7" xfId="337"/>
    <cellStyle name="Финансовый 2 8" xfId="338"/>
    <cellStyle name="Финансовый 2 9" xfId="339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0"/>
    <cellStyle name="Ю" xfId="351"/>
    <cellStyle name="Ю-FreeSet_10" xfId="3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externalLink" Target="externalLinks/externalLink14.xml"/><Relationship Id="rId39" Type="http://schemas.openxmlformats.org/officeDocument/2006/relationships/externalLink" Target="externalLinks/externalLink27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34" Type="http://schemas.openxmlformats.org/officeDocument/2006/relationships/externalLink" Target="externalLinks/externalLink22.xml"/><Relationship Id="rId42" Type="http://schemas.openxmlformats.org/officeDocument/2006/relationships/externalLink" Target="externalLinks/externalLink30.xml"/><Relationship Id="rId47" Type="http://schemas.openxmlformats.org/officeDocument/2006/relationships/externalLink" Target="externalLinks/externalLink35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33" Type="http://schemas.openxmlformats.org/officeDocument/2006/relationships/externalLink" Target="externalLinks/externalLink21.xml"/><Relationship Id="rId38" Type="http://schemas.openxmlformats.org/officeDocument/2006/relationships/externalLink" Target="externalLinks/externalLink26.xml"/><Relationship Id="rId46" Type="http://schemas.openxmlformats.org/officeDocument/2006/relationships/externalLink" Target="externalLinks/externalLink3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29" Type="http://schemas.openxmlformats.org/officeDocument/2006/relationships/externalLink" Target="externalLinks/externalLink17.xml"/><Relationship Id="rId41" Type="http://schemas.openxmlformats.org/officeDocument/2006/relationships/externalLink" Target="externalLinks/externalLink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32" Type="http://schemas.openxmlformats.org/officeDocument/2006/relationships/externalLink" Target="externalLinks/externalLink20.xml"/><Relationship Id="rId37" Type="http://schemas.openxmlformats.org/officeDocument/2006/relationships/externalLink" Target="externalLinks/externalLink25.xml"/><Relationship Id="rId40" Type="http://schemas.openxmlformats.org/officeDocument/2006/relationships/externalLink" Target="externalLinks/externalLink28.xml"/><Relationship Id="rId45" Type="http://schemas.openxmlformats.org/officeDocument/2006/relationships/externalLink" Target="externalLinks/externalLink3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6.xml"/><Relationship Id="rId36" Type="http://schemas.openxmlformats.org/officeDocument/2006/relationships/externalLink" Target="externalLinks/externalLink24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31" Type="http://schemas.openxmlformats.org/officeDocument/2006/relationships/externalLink" Target="externalLinks/externalLink19.xml"/><Relationship Id="rId44" Type="http://schemas.openxmlformats.org/officeDocument/2006/relationships/externalLink" Target="externalLinks/externalLink3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5.xml"/><Relationship Id="rId30" Type="http://schemas.openxmlformats.org/officeDocument/2006/relationships/externalLink" Target="externalLinks/externalLink18.xml"/><Relationship Id="rId35" Type="http://schemas.openxmlformats.org/officeDocument/2006/relationships/externalLink" Target="externalLinks/externalLink23.xml"/><Relationship Id="rId43" Type="http://schemas.openxmlformats.org/officeDocument/2006/relationships/externalLink" Target="externalLinks/externalLink31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J284"/>
  <sheetViews>
    <sheetView view="pageBreakPreview" topLeftCell="A46" zoomScale="75" zoomScaleNormal="75" zoomScaleSheetLayoutView="75" workbookViewId="0">
      <selection activeCell="O44" sqref="O44"/>
    </sheetView>
  </sheetViews>
  <sheetFormatPr defaultRowHeight="20.25"/>
  <cols>
    <col min="1" max="1" width="73.28515625" style="47" customWidth="1"/>
    <col min="2" max="2" width="15.28515625" style="50" customWidth="1"/>
    <col min="3" max="5" width="18" style="50" customWidth="1"/>
    <col min="6" max="6" width="16.7109375" style="47" customWidth="1"/>
    <col min="7" max="7" width="20.7109375" style="47" customWidth="1"/>
    <col min="8" max="8" width="21.42578125" style="47" customWidth="1"/>
    <col min="9" max="9" width="21" style="47" customWidth="1"/>
    <col min="10" max="10" width="18.140625" style="47" hidden="1" customWidth="1"/>
    <col min="11" max="11" width="10" style="47" customWidth="1"/>
    <col min="12" max="12" width="9.5703125" style="47" customWidth="1"/>
    <col min="13" max="14" width="9.140625" style="47" customWidth="1"/>
    <col min="15" max="15" width="10.5703125" style="47" customWidth="1"/>
    <col min="16" max="16384" width="9.140625" style="47"/>
  </cols>
  <sheetData>
    <row r="1" spans="1:10" ht="18.75" customHeight="1">
      <c r="A1" s="316"/>
      <c r="B1" s="317"/>
      <c r="C1" s="45"/>
      <c r="D1" s="46"/>
      <c r="E1" s="46"/>
      <c r="F1" s="46"/>
      <c r="G1" s="313" t="s">
        <v>468</v>
      </c>
      <c r="H1" s="313"/>
      <c r="I1" s="313"/>
      <c r="J1" s="313"/>
    </row>
    <row r="2" spans="1:10">
      <c r="A2" s="317"/>
      <c r="B2" s="317"/>
      <c r="C2" s="45"/>
      <c r="D2" s="46"/>
      <c r="E2" s="46"/>
      <c r="F2" s="46"/>
      <c r="G2" s="313" t="s">
        <v>423</v>
      </c>
      <c r="H2" s="313"/>
      <c r="I2" s="313"/>
      <c r="J2" s="313"/>
    </row>
    <row r="3" spans="1:10" ht="29.25" customHeight="1">
      <c r="A3" s="317"/>
      <c r="B3" s="317"/>
      <c r="C3" s="45"/>
      <c r="D3" s="48"/>
      <c r="E3" s="48"/>
      <c r="F3" s="48"/>
      <c r="G3" s="313" t="s">
        <v>424</v>
      </c>
      <c r="H3" s="313"/>
      <c r="I3" s="313"/>
      <c r="J3" s="313"/>
    </row>
    <row r="4" spans="1:10" ht="18.75" customHeight="1">
      <c r="A4" s="317"/>
      <c r="B4" s="317"/>
      <c r="C4" s="45"/>
      <c r="D4" s="48"/>
      <c r="E4" s="48"/>
      <c r="F4" s="48"/>
      <c r="G4" s="308"/>
      <c r="H4" s="308"/>
      <c r="I4" s="308"/>
      <c r="J4" s="308"/>
    </row>
    <row r="5" spans="1:10" ht="18.75" customHeight="1">
      <c r="A5" s="317"/>
      <c r="B5" s="317"/>
      <c r="C5" s="45"/>
      <c r="D5" s="48"/>
      <c r="E5" s="48"/>
      <c r="F5" s="48"/>
      <c r="G5" s="313"/>
      <c r="H5" s="313"/>
      <c r="I5" s="49"/>
      <c r="J5" s="49"/>
    </row>
    <row r="6" spans="1:10" ht="18.75" customHeight="1">
      <c r="A6" s="317"/>
      <c r="B6" s="317"/>
      <c r="C6" s="45"/>
      <c r="D6" s="48"/>
      <c r="E6" s="48"/>
      <c r="F6" s="48"/>
      <c r="G6" s="49"/>
      <c r="H6" s="49"/>
      <c r="I6" s="49"/>
      <c r="J6" s="49"/>
    </row>
    <row r="7" spans="1:10" ht="18.75" customHeight="1">
      <c r="A7" s="45"/>
      <c r="B7" s="45"/>
      <c r="C7" s="45"/>
      <c r="D7" s="48"/>
      <c r="E7" s="48"/>
      <c r="F7" s="48"/>
      <c r="G7" s="49"/>
      <c r="H7" s="49"/>
      <c r="I7" s="49"/>
      <c r="J7" s="49"/>
    </row>
    <row r="8" spans="1:10" ht="18.75" customHeight="1">
      <c r="C8" s="45"/>
      <c r="D8" s="48"/>
      <c r="E8" s="48"/>
      <c r="F8" s="48"/>
      <c r="G8" s="313"/>
      <c r="H8" s="313"/>
      <c r="I8" s="313"/>
      <c r="J8" s="313"/>
    </row>
    <row r="9" spans="1:10" ht="18.75" customHeight="1">
      <c r="A9" s="46" t="s">
        <v>331</v>
      </c>
      <c r="B9" s="48"/>
      <c r="C9" s="45"/>
      <c r="D9" s="45"/>
      <c r="E9" s="45"/>
      <c r="F9" s="51"/>
      <c r="G9" s="330" t="s">
        <v>103</v>
      </c>
      <c r="H9" s="330"/>
      <c r="I9" s="330"/>
      <c r="J9" s="330"/>
    </row>
    <row r="10" spans="1:10">
      <c r="A10" s="46"/>
      <c r="B10" s="48"/>
      <c r="C10" s="52"/>
      <c r="D10" s="51"/>
      <c r="E10" s="51"/>
      <c r="F10" s="51"/>
      <c r="G10" s="303"/>
      <c r="H10" s="303"/>
      <c r="I10" s="303"/>
      <c r="J10" s="303"/>
    </row>
    <row r="11" spans="1:10" ht="18.75" customHeight="1">
      <c r="A11" s="304" t="s">
        <v>465</v>
      </c>
      <c r="B11" s="305"/>
      <c r="C11" s="53"/>
      <c r="D11" s="53"/>
      <c r="E11" s="53"/>
      <c r="F11" s="54"/>
      <c r="G11" s="55"/>
      <c r="H11" s="55"/>
      <c r="I11" s="55"/>
      <c r="J11" s="55"/>
    </row>
    <row r="12" spans="1:10" ht="20.25" customHeight="1">
      <c r="A12" s="231" t="s">
        <v>334</v>
      </c>
      <c r="B12" s="232"/>
      <c r="C12" s="45"/>
      <c r="D12" s="46"/>
      <c r="E12" s="46"/>
      <c r="F12" s="56"/>
      <c r="G12" s="303"/>
      <c r="H12" s="303"/>
      <c r="I12" s="303"/>
      <c r="J12" s="303"/>
    </row>
    <row r="13" spans="1:10" ht="19.5" customHeight="1">
      <c r="A13" s="307" t="s">
        <v>466</v>
      </c>
      <c r="B13" s="307"/>
      <c r="C13" s="45"/>
      <c r="D13" s="45"/>
      <c r="E13" s="45"/>
      <c r="F13" s="48"/>
      <c r="G13" s="55"/>
      <c r="H13" s="55"/>
      <c r="I13" s="55"/>
      <c r="J13" s="55"/>
    </row>
    <row r="14" spans="1:10" ht="19.5" customHeight="1">
      <c r="A14" s="309" t="s">
        <v>297</v>
      </c>
      <c r="B14" s="309"/>
      <c r="C14" s="45"/>
      <c r="D14" s="45"/>
      <c r="E14" s="45"/>
      <c r="F14" s="48"/>
      <c r="G14" s="303"/>
      <c r="H14" s="303"/>
      <c r="I14" s="303"/>
      <c r="J14" s="303"/>
    </row>
    <row r="15" spans="1:10" ht="19.5" customHeight="1">
      <c r="A15" s="315"/>
      <c r="B15" s="315"/>
      <c r="C15" s="52"/>
      <c r="D15" s="48"/>
      <c r="E15" s="48"/>
      <c r="F15" s="48"/>
      <c r="G15" s="308"/>
      <c r="H15" s="308"/>
      <c r="I15" s="308"/>
      <c r="J15" s="308"/>
    </row>
    <row r="16" spans="1:10" ht="16.5" customHeight="1">
      <c r="A16" s="309"/>
      <c r="B16" s="309"/>
      <c r="C16" s="52"/>
      <c r="D16" s="48"/>
      <c r="E16" s="48"/>
      <c r="F16" s="48"/>
      <c r="G16" s="49"/>
      <c r="H16" s="49"/>
      <c r="I16" s="49"/>
      <c r="J16" s="49"/>
    </row>
    <row r="17" spans="1:10" ht="16.5" customHeight="1">
      <c r="A17" s="45"/>
      <c r="B17" s="45"/>
      <c r="C17" s="52"/>
      <c r="D17" s="48"/>
      <c r="E17" s="48"/>
      <c r="F17" s="48"/>
      <c r="G17" s="49"/>
      <c r="H17" s="49"/>
      <c r="I17" s="49"/>
      <c r="J17" s="49"/>
    </row>
    <row r="18" spans="1:10" ht="18.75" customHeight="1">
      <c r="A18" s="313" t="s">
        <v>332</v>
      </c>
      <c r="B18" s="313"/>
      <c r="C18" s="45"/>
      <c r="D18" s="48"/>
      <c r="E18" s="48"/>
      <c r="F18" s="48"/>
      <c r="G18" s="313" t="s">
        <v>332</v>
      </c>
      <c r="H18" s="313"/>
      <c r="I18" s="313"/>
      <c r="J18" s="313"/>
    </row>
    <row r="19" spans="1:10" ht="15.75" customHeight="1">
      <c r="A19" s="46"/>
      <c r="B19" s="45"/>
      <c r="C19" s="45"/>
      <c r="D19" s="48"/>
      <c r="E19" s="48"/>
      <c r="F19" s="48"/>
      <c r="G19" s="46"/>
      <c r="H19" s="46"/>
      <c r="I19" s="45"/>
      <c r="J19" s="45"/>
    </row>
    <row r="20" spans="1:10" ht="23.25" customHeight="1">
      <c r="A20" s="308" t="s">
        <v>525</v>
      </c>
      <c r="B20" s="308"/>
      <c r="C20" s="308"/>
      <c r="D20" s="45"/>
      <c r="E20" s="45" t="s">
        <v>333</v>
      </c>
      <c r="F20" s="51"/>
      <c r="G20" s="318" t="s">
        <v>469</v>
      </c>
      <c r="H20" s="318"/>
      <c r="I20" s="318"/>
      <c r="J20" s="45"/>
    </row>
    <row r="21" spans="1:10">
      <c r="A21" s="319"/>
      <c r="B21" s="319"/>
      <c r="C21" s="45"/>
      <c r="D21" s="45"/>
      <c r="E21" s="45"/>
      <c r="F21" s="56"/>
      <c r="G21" s="230"/>
      <c r="H21" s="230"/>
      <c r="I21" s="230"/>
      <c r="J21" s="46"/>
    </row>
    <row r="22" spans="1:10">
      <c r="A22" s="307" t="s">
        <v>526</v>
      </c>
      <c r="B22" s="307"/>
      <c r="C22" s="45"/>
      <c r="D22" s="45"/>
      <c r="E22" s="45"/>
      <c r="F22" s="56"/>
      <c r="G22" s="314" t="s">
        <v>470</v>
      </c>
      <c r="H22" s="314"/>
      <c r="I22" s="314"/>
      <c r="J22" s="314"/>
    </row>
    <row r="23" spans="1:10" ht="15.75" customHeight="1">
      <c r="A23" s="309" t="s">
        <v>297</v>
      </c>
      <c r="B23" s="309"/>
      <c r="C23" s="45"/>
      <c r="D23" s="45"/>
      <c r="E23" s="45"/>
      <c r="F23" s="56"/>
      <c r="G23" s="310" t="s">
        <v>297</v>
      </c>
      <c r="H23" s="310"/>
      <c r="I23" s="310"/>
      <c r="J23" s="310"/>
    </row>
    <row r="24" spans="1:10" ht="15.75" customHeight="1">
      <c r="A24" s="46"/>
      <c r="B24" s="45"/>
      <c r="C24" s="45"/>
      <c r="D24" s="45"/>
      <c r="E24" s="45"/>
      <c r="F24" s="46"/>
      <c r="G24" s="308"/>
      <c r="H24" s="308"/>
      <c r="I24" s="308"/>
      <c r="J24" s="308"/>
    </row>
    <row r="25" spans="1:10">
      <c r="C25" s="61"/>
      <c r="D25" s="62"/>
      <c r="E25" s="62"/>
      <c r="F25" s="56"/>
      <c r="G25" s="308"/>
      <c r="H25" s="308"/>
      <c r="I25" s="308"/>
      <c r="J25" s="308"/>
    </row>
    <row r="26" spans="1:10" ht="18" customHeight="1">
      <c r="A26" s="46"/>
      <c r="B26" s="63"/>
      <c r="C26" s="61"/>
      <c r="D26" s="62"/>
      <c r="E26" s="62"/>
      <c r="F26" s="56"/>
      <c r="G26" s="64"/>
      <c r="H26" s="64"/>
      <c r="I26" s="64"/>
      <c r="J26" s="64"/>
    </row>
    <row r="27" spans="1:10" ht="21" customHeight="1">
      <c r="A27" s="46"/>
      <c r="B27" s="46"/>
      <c r="C27" s="52"/>
      <c r="D27" s="64"/>
      <c r="E27" s="64"/>
      <c r="F27" s="64"/>
    </row>
    <row r="28" spans="1:10" ht="21" customHeight="1">
      <c r="B28" s="47"/>
      <c r="C28" s="65"/>
      <c r="D28" s="66"/>
      <c r="E28" s="66"/>
      <c r="F28" s="66"/>
    </row>
    <row r="29" spans="1:10">
      <c r="B29" s="65"/>
      <c r="C29" s="65"/>
      <c r="D29" s="65"/>
      <c r="E29" s="65"/>
      <c r="F29" s="65"/>
      <c r="G29" s="50"/>
      <c r="H29" s="50"/>
      <c r="I29" s="50"/>
      <c r="J29" s="50"/>
    </row>
    <row r="30" spans="1:10" ht="25.5" customHeight="1">
      <c r="A30" s="68"/>
      <c r="B30" s="311"/>
      <c r="C30" s="311"/>
      <c r="D30" s="311"/>
      <c r="E30" s="311"/>
      <c r="F30" s="311"/>
      <c r="G30" s="69"/>
      <c r="H30" s="241">
        <v>2021</v>
      </c>
      <c r="I30" s="70" t="s">
        <v>108</v>
      </c>
      <c r="J30" s="71" t="s">
        <v>164</v>
      </c>
    </row>
    <row r="31" spans="1:10" ht="24.75" customHeight="1">
      <c r="A31" s="72" t="s">
        <v>13</v>
      </c>
      <c r="B31" s="312" t="s">
        <v>455</v>
      </c>
      <c r="C31" s="312"/>
      <c r="D31" s="312"/>
      <c r="E31" s="312"/>
      <c r="F31" s="312"/>
      <c r="G31" s="73"/>
      <c r="H31" s="242">
        <v>13313462</v>
      </c>
      <c r="I31" s="75" t="s">
        <v>106</v>
      </c>
      <c r="J31" s="71"/>
    </row>
    <row r="32" spans="1:10" ht="24.75" customHeight="1">
      <c r="A32" s="72" t="s">
        <v>14</v>
      </c>
      <c r="B32" s="306" t="s">
        <v>456</v>
      </c>
      <c r="C32" s="306"/>
      <c r="D32" s="306"/>
      <c r="E32" s="306"/>
      <c r="F32" s="306"/>
      <c r="G32" s="73"/>
      <c r="H32" s="241">
        <v>150</v>
      </c>
      <c r="I32" s="75" t="s">
        <v>105</v>
      </c>
      <c r="J32" s="71"/>
    </row>
    <row r="33" spans="1:10" ht="24.75" customHeight="1">
      <c r="A33" s="72" t="s">
        <v>19</v>
      </c>
      <c r="B33" s="306" t="s">
        <v>457</v>
      </c>
      <c r="C33" s="306"/>
      <c r="D33" s="306"/>
      <c r="E33" s="306"/>
      <c r="F33" s="306"/>
      <c r="G33" s="73"/>
      <c r="H33" s="241">
        <v>510100000</v>
      </c>
      <c r="I33" s="75" t="s">
        <v>104</v>
      </c>
      <c r="J33" s="71"/>
    </row>
    <row r="34" spans="1:10" ht="24.75" customHeight="1">
      <c r="A34" s="72" t="s">
        <v>363</v>
      </c>
      <c r="B34" s="306" t="s">
        <v>458</v>
      </c>
      <c r="C34" s="306"/>
      <c r="D34" s="306"/>
      <c r="E34" s="306"/>
      <c r="F34" s="306"/>
      <c r="G34" s="73"/>
      <c r="H34" s="242"/>
      <c r="I34" s="75" t="s">
        <v>9</v>
      </c>
      <c r="J34" s="71"/>
    </row>
    <row r="35" spans="1:10" ht="24.75" customHeight="1">
      <c r="A35" s="72" t="s">
        <v>16</v>
      </c>
      <c r="B35" s="306" t="s">
        <v>459</v>
      </c>
      <c r="C35" s="306"/>
      <c r="D35" s="306"/>
      <c r="E35" s="306"/>
      <c r="F35" s="306"/>
      <c r="G35" s="73"/>
      <c r="H35" s="242"/>
      <c r="I35" s="75" t="s">
        <v>8</v>
      </c>
      <c r="J35" s="71"/>
    </row>
    <row r="36" spans="1:10" ht="24.75" customHeight="1">
      <c r="A36" s="72" t="s">
        <v>15</v>
      </c>
      <c r="B36" s="306" t="s">
        <v>467</v>
      </c>
      <c r="C36" s="306"/>
      <c r="D36" s="306"/>
      <c r="E36" s="306"/>
      <c r="F36" s="306"/>
      <c r="G36" s="73"/>
      <c r="H36" s="243" t="s">
        <v>464</v>
      </c>
      <c r="I36" s="75" t="s">
        <v>10</v>
      </c>
      <c r="J36" s="71"/>
    </row>
    <row r="37" spans="1:10" ht="24.75" customHeight="1">
      <c r="A37" s="72" t="s">
        <v>298</v>
      </c>
      <c r="B37" s="306" t="s">
        <v>418</v>
      </c>
      <c r="C37" s="306"/>
      <c r="D37" s="306"/>
      <c r="E37" s="306"/>
      <c r="F37" s="306"/>
      <c r="G37" s="336" t="s">
        <v>135</v>
      </c>
      <c r="H37" s="337"/>
      <c r="I37" s="75"/>
      <c r="J37" s="71"/>
    </row>
    <row r="38" spans="1:10" ht="24.75" customHeight="1">
      <c r="A38" s="72" t="s">
        <v>20</v>
      </c>
      <c r="B38" s="306" t="s">
        <v>460</v>
      </c>
      <c r="C38" s="306"/>
      <c r="D38" s="306"/>
      <c r="E38" s="306"/>
      <c r="F38" s="306"/>
      <c r="G38" s="336" t="s">
        <v>136</v>
      </c>
      <c r="H38" s="337"/>
      <c r="I38" s="75"/>
      <c r="J38" s="71"/>
    </row>
    <row r="39" spans="1:10" ht="24.75" customHeight="1">
      <c r="A39" s="72" t="s">
        <v>87</v>
      </c>
      <c r="B39" s="306">
        <v>86</v>
      </c>
      <c r="C39" s="306"/>
      <c r="D39" s="306"/>
      <c r="E39" s="306"/>
      <c r="F39" s="306"/>
      <c r="G39" s="73"/>
      <c r="H39" s="74"/>
      <c r="I39" s="75"/>
      <c r="J39" s="71"/>
    </row>
    <row r="40" spans="1:10" ht="24.75" customHeight="1">
      <c r="A40" s="72" t="s">
        <v>330</v>
      </c>
      <c r="B40" s="306" t="s">
        <v>461</v>
      </c>
      <c r="C40" s="306"/>
      <c r="D40" s="306"/>
      <c r="E40" s="306"/>
      <c r="F40" s="306"/>
      <c r="G40" s="73"/>
      <c r="H40" s="74"/>
      <c r="I40" s="75"/>
      <c r="J40" s="71"/>
    </row>
    <row r="41" spans="1:10" ht="24.75" customHeight="1">
      <c r="A41" s="72" t="s">
        <v>11</v>
      </c>
      <c r="B41" s="306" t="s">
        <v>462</v>
      </c>
      <c r="C41" s="306"/>
      <c r="D41" s="306"/>
      <c r="E41" s="306"/>
      <c r="F41" s="306"/>
      <c r="G41" s="73"/>
      <c r="H41" s="74"/>
      <c r="I41" s="75"/>
      <c r="J41" s="71"/>
    </row>
    <row r="42" spans="1:10" ht="24.75" customHeight="1">
      <c r="A42" s="72" t="s">
        <v>12</v>
      </c>
      <c r="B42" s="335" t="s">
        <v>463</v>
      </c>
      <c r="C42" s="335"/>
      <c r="D42" s="335"/>
      <c r="E42" s="335"/>
      <c r="F42" s="335"/>
      <c r="G42" s="73"/>
      <c r="H42" s="74"/>
      <c r="I42" s="75"/>
      <c r="J42" s="71"/>
    </row>
    <row r="43" spans="1:10" ht="48" customHeight="1">
      <c r="A43" s="334" t="s">
        <v>484</v>
      </c>
      <c r="B43" s="333"/>
      <c r="C43" s="333"/>
      <c r="D43" s="333"/>
      <c r="E43" s="333"/>
      <c r="F43" s="333"/>
      <c r="G43" s="333"/>
      <c r="H43" s="333"/>
      <c r="I43" s="333"/>
      <c r="J43" s="333"/>
    </row>
    <row r="44" spans="1:10" ht="30" customHeight="1">
      <c r="A44" s="333" t="s">
        <v>143</v>
      </c>
      <c r="B44" s="333"/>
      <c r="C44" s="333"/>
      <c r="D44" s="333"/>
      <c r="E44" s="333"/>
      <c r="F44" s="333"/>
      <c r="G44" s="333"/>
      <c r="H44" s="333"/>
      <c r="I44" s="333"/>
      <c r="J44" s="333"/>
    </row>
    <row r="45" spans="1:10" ht="23.25" customHeight="1">
      <c r="B45" s="76"/>
      <c r="C45" s="65"/>
      <c r="D45" s="76"/>
      <c r="E45" s="76"/>
      <c r="F45" s="76"/>
      <c r="G45" s="76"/>
      <c r="H45" s="76"/>
      <c r="I45" s="77" t="s">
        <v>370</v>
      </c>
      <c r="J45" s="76" t="s">
        <v>338</v>
      </c>
    </row>
    <row r="46" spans="1:10" ht="41.25" customHeight="1">
      <c r="A46" s="320" t="s">
        <v>168</v>
      </c>
      <c r="B46" s="321" t="s">
        <v>17</v>
      </c>
      <c r="C46" s="328" t="s">
        <v>485</v>
      </c>
      <c r="D46" s="328" t="s">
        <v>486</v>
      </c>
      <c r="E46" s="326" t="s">
        <v>428</v>
      </c>
      <c r="F46" s="321" t="s">
        <v>487</v>
      </c>
      <c r="G46" s="338" t="s">
        <v>169</v>
      </c>
      <c r="H46" s="336"/>
      <c r="I46" s="336"/>
      <c r="J46" s="337"/>
    </row>
    <row r="47" spans="1:10" ht="77.25" customHeight="1">
      <c r="A47" s="320"/>
      <c r="B47" s="321"/>
      <c r="C47" s="329"/>
      <c r="D47" s="329"/>
      <c r="E47" s="327"/>
      <c r="F47" s="321"/>
      <c r="G47" s="78" t="s">
        <v>427</v>
      </c>
      <c r="H47" s="78" t="s">
        <v>426</v>
      </c>
      <c r="I47" s="321" t="s">
        <v>488</v>
      </c>
      <c r="J47" s="324"/>
    </row>
    <row r="48" spans="1:10" ht="20.100000000000001" customHeight="1">
      <c r="A48" s="71">
        <v>1</v>
      </c>
      <c r="B48" s="78">
        <v>2</v>
      </c>
      <c r="C48" s="78">
        <v>3</v>
      </c>
      <c r="D48" s="78">
        <v>4</v>
      </c>
      <c r="E48" s="78">
        <v>5</v>
      </c>
      <c r="F48" s="78">
        <v>6</v>
      </c>
      <c r="G48" s="78">
        <v>7</v>
      </c>
      <c r="H48" s="78">
        <v>8</v>
      </c>
      <c r="I48" s="321">
        <v>9</v>
      </c>
      <c r="J48" s="324"/>
    </row>
    <row r="49" spans="1:10" ht="24.95" customHeight="1">
      <c r="A49" s="322" t="s">
        <v>80</v>
      </c>
      <c r="B49" s="322"/>
      <c r="C49" s="322"/>
      <c r="D49" s="322"/>
      <c r="E49" s="322"/>
      <c r="F49" s="322"/>
      <c r="G49" s="322"/>
      <c r="H49" s="322"/>
      <c r="I49" s="322"/>
      <c r="J49" s="322"/>
    </row>
    <row r="50" spans="1:10" ht="45" customHeight="1">
      <c r="A50" s="79" t="s">
        <v>144</v>
      </c>
      <c r="B50" s="80">
        <v>1000</v>
      </c>
      <c r="C50" s="251">
        <f>'I. Фін результат'!C8</f>
        <v>19876</v>
      </c>
      <c r="D50" s="251">
        <f>'I. Фін результат'!D8</f>
        <v>21100</v>
      </c>
      <c r="E50" s="251">
        <f>'I. Фін результат'!E8</f>
        <v>10985</v>
      </c>
      <c r="F50" s="251">
        <f>'I. Фін результат'!F8</f>
        <v>21199</v>
      </c>
      <c r="G50" s="251">
        <f>F50*106.2%</f>
        <v>22513.338</v>
      </c>
      <c r="H50" s="251">
        <f>G50*105.3%</f>
        <v>23706.544913999998</v>
      </c>
      <c r="I50" s="331">
        <f>H50*105.3%</f>
        <v>24962.991794441998</v>
      </c>
      <c r="J50" s="332"/>
    </row>
    <row r="51" spans="1:10" ht="47.25" customHeight="1">
      <c r="A51" s="79" t="s">
        <v>125</v>
      </c>
      <c r="B51" s="80">
        <v>1010</v>
      </c>
      <c r="C51" s="251">
        <f>'I. Фін результат'!C9</f>
        <v>-18198</v>
      </c>
      <c r="D51" s="251">
        <f>'I. Фін результат'!D9</f>
        <v>-19230</v>
      </c>
      <c r="E51" s="251">
        <f>'I. Фін результат'!E9</f>
        <v>-9781</v>
      </c>
      <c r="F51" s="251">
        <f>'I. Фін результат'!F9</f>
        <v>-19291</v>
      </c>
      <c r="G51" s="251">
        <f>F51*106.2%</f>
        <v>-20487.042000000001</v>
      </c>
      <c r="H51" s="251">
        <f>G51*105.3%</f>
        <v>-21572.855226</v>
      </c>
      <c r="I51" s="251">
        <f>H51*105.3%</f>
        <v>-22716.216552978</v>
      </c>
      <c r="J51" s="251"/>
    </row>
    <row r="52" spans="1:10" ht="28.5" customHeight="1">
      <c r="A52" s="82" t="s">
        <v>181</v>
      </c>
      <c r="B52" s="80">
        <v>1020</v>
      </c>
      <c r="C52" s="252">
        <f>SUM(C50:C51)</f>
        <v>1678</v>
      </c>
      <c r="D52" s="252">
        <f t="shared" ref="D52:J52" si="0">SUM(D50:D51)</f>
        <v>1870</v>
      </c>
      <c r="E52" s="252">
        <f t="shared" si="0"/>
        <v>1204</v>
      </c>
      <c r="F52" s="252">
        <f t="shared" si="0"/>
        <v>1908</v>
      </c>
      <c r="G52" s="252">
        <f>SUM(G50:G51)</f>
        <v>2026.2959999999985</v>
      </c>
      <c r="H52" s="252">
        <f t="shared" si="0"/>
        <v>2133.6896879999986</v>
      </c>
      <c r="I52" s="252">
        <f t="shared" si="0"/>
        <v>2246.7752414639981</v>
      </c>
      <c r="J52" s="252">
        <f t="shared" si="0"/>
        <v>0</v>
      </c>
    </row>
    <row r="53" spans="1:10" ht="27.75" customHeight="1">
      <c r="A53" s="79" t="s">
        <v>110</v>
      </c>
      <c r="B53" s="80">
        <v>1030</v>
      </c>
      <c r="C53" s="251">
        <f>'I. Фін результат'!C19</f>
        <v>-1038</v>
      </c>
      <c r="D53" s="251">
        <f>'I. Фін результат'!D19</f>
        <v>-1161</v>
      </c>
      <c r="E53" s="251">
        <f>'I. Фін результат'!E19</f>
        <v>-814</v>
      </c>
      <c r="F53" s="251">
        <f>'I. Фін результат'!F19</f>
        <v>-1120</v>
      </c>
      <c r="G53" s="251">
        <f>F53*106.2%</f>
        <v>-1189.44</v>
      </c>
      <c r="H53" s="251">
        <f>G53*105.3%</f>
        <v>-1252.4803199999999</v>
      </c>
      <c r="I53" s="251">
        <f t="shared" ref="I53:I56" si="1">H53*105.3%</f>
        <v>-1318.8617769599998</v>
      </c>
      <c r="J53" s="251"/>
    </row>
    <row r="54" spans="1:10" ht="27.75" customHeight="1">
      <c r="A54" s="79" t="s">
        <v>109</v>
      </c>
      <c r="B54" s="80">
        <v>1060</v>
      </c>
      <c r="C54" s="251">
        <f>'I. Фін результат'!C40</f>
        <v>-510</v>
      </c>
      <c r="D54" s="251">
        <f>'I. Фін результат'!D40</f>
        <v>-561</v>
      </c>
      <c r="E54" s="251">
        <f>'I. Фін результат'!E40</f>
        <v>-326</v>
      </c>
      <c r="F54" s="251">
        <f>'I. Фін результат'!F40</f>
        <v>-607</v>
      </c>
      <c r="G54" s="251">
        <f>F54*106.2%</f>
        <v>-644.63400000000001</v>
      </c>
      <c r="H54" s="251">
        <f>G54*105.3%</f>
        <v>-678.79960199999994</v>
      </c>
      <c r="I54" s="251">
        <f t="shared" si="1"/>
        <v>-714.77598090599986</v>
      </c>
      <c r="J54" s="251"/>
    </row>
    <row r="55" spans="1:10" ht="27.75" customHeight="1">
      <c r="A55" s="79" t="s">
        <v>205</v>
      </c>
      <c r="B55" s="80">
        <v>1070</v>
      </c>
      <c r="C55" s="251">
        <f>'I. Фін результат'!C48</f>
        <v>5</v>
      </c>
      <c r="D55" s="251">
        <f>'I. Фін результат'!D48</f>
        <v>7</v>
      </c>
      <c r="E55" s="251">
        <f>'I. Фін результат'!E48</f>
        <v>22</v>
      </c>
      <c r="F55" s="251">
        <f>'I. Фін результат'!F48</f>
        <v>9</v>
      </c>
      <c r="G55" s="251">
        <f>F55*106.2%</f>
        <v>9.5579999999999998</v>
      </c>
      <c r="H55" s="251">
        <f t="shared" ref="H55:H56" si="2">F55*105.3%</f>
        <v>9.4770000000000003</v>
      </c>
      <c r="I55" s="251">
        <f t="shared" si="1"/>
        <v>9.9792810000000003</v>
      </c>
      <c r="J55" s="251"/>
    </row>
    <row r="56" spans="1:10" ht="27.75" customHeight="1">
      <c r="A56" s="79" t="s">
        <v>26</v>
      </c>
      <c r="B56" s="80">
        <v>1080</v>
      </c>
      <c r="C56" s="251">
        <f>'I. Фін результат'!C52</f>
        <v>-8</v>
      </c>
      <c r="D56" s="251">
        <f>'I. Фін результат'!D52</f>
        <v>-4</v>
      </c>
      <c r="E56" s="251">
        <f>'I. Фін результат'!E52</f>
        <v>-86</v>
      </c>
      <c r="F56" s="251">
        <f>'I. Фін результат'!F52</f>
        <v>-7</v>
      </c>
      <c r="G56" s="251">
        <f>F56*106.2%</f>
        <v>-7.4340000000000002</v>
      </c>
      <c r="H56" s="251">
        <f t="shared" si="2"/>
        <v>-7.3709999999999996</v>
      </c>
      <c r="I56" s="251">
        <f t="shared" si="1"/>
        <v>-7.7616629999999986</v>
      </c>
      <c r="J56" s="251"/>
    </row>
    <row r="57" spans="1:10" ht="28.5" customHeight="1">
      <c r="A57" s="82" t="s">
        <v>4</v>
      </c>
      <c r="B57" s="80">
        <v>1100</v>
      </c>
      <c r="C57" s="252">
        <f>SUM(C52:C56)</f>
        <v>127</v>
      </c>
      <c r="D57" s="252">
        <f t="shared" ref="D57:J57" si="3">SUM(D52:D56)</f>
        <v>151</v>
      </c>
      <c r="E57" s="252">
        <f t="shared" si="3"/>
        <v>0</v>
      </c>
      <c r="F57" s="252">
        <f t="shared" si="3"/>
        <v>183</v>
      </c>
      <c r="G57" s="252">
        <f>SUM(G52:G56)</f>
        <v>194.34599999999838</v>
      </c>
      <c r="H57" s="252">
        <f t="shared" si="3"/>
        <v>204.51576599999873</v>
      </c>
      <c r="I57" s="252">
        <f t="shared" si="3"/>
        <v>215.35510159799844</v>
      </c>
      <c r="J57" s="252">
        <f t="shared" si="3"/>
        <v>0</v>
      </c>
    </row>
    <row r="58" spans="1:10" ht="28.5" customHeight="1">
      <c r="A58" s="82" t="s">
        <v>111</v>
      </c>
      <c r="B58" s="80">
        <v>1310</v>
      </c>
      <c r="C58" s="252">
        <f>'I. Фін результат'!C88</f>
        <v>268</v>
      </c>
      <c r="D58" s="252">
        <f>'I. Фін результат'!D88</f>
        <v>315</v>
      </c>
      <c r="E58" s="252">
        <f>'I. Фін результат'!E88</f>
        <v>100</v>
      </c>
      <c r="F58" s="252">
        <f>'I. Фін результат'!F88</f>
        <v>347</v>
      </c>
      <c r="G58" s="252"/>
      <c r="H58" s="252"/>
      <c r="I58" s="252"/>
      <c r="J58" s="252"/>
    </row>
    <row r="59" spans="1:10" ht="28.5" customHeight="1">
      <c r="A59" s="82" t="s">
        <v>157</v>
      </c>
      <c r="B59" s="80">
        <f>' V. Коефіцієнти'!B9</f>
        <v>5010</v>
      </c>
      <c r="C59" s="252">
        <f>(C58/C50)*100</f>
        <v>1.3483598309519018</v>
      </c>
      <c r="D59" s="252">
        <f t="shared" ref="D59:J59" si="4">(D58/D50)*100</f>
        <v>1.4928909952606635</v>
      </c>
      <c r="E59" s="252">
        <f t="shared" si="4"/>
        <v>0.91033227127901672</v>
      </c>
      <c r="F59" s="252">
        <f>(F58/F50)*100</f>
        <v>1.6368696636633804</v>
      </c>
      <c r="G59" s="252">
        <f t="shared" si="4"/>
        <v>0</v>
      </c>
      <c r="H59" s="252">
        <f t="shared" si="4"/>
        <v>0</v>
      </c>
      <c r="I59" s="252">
        <f t="shared" si="4"/>
        <v>0</v>
      </c>
      <c r="J59" s="252" t="e">
        <f t="shared" si="4"/>
        <v>#DIV/0!</v>
      </c>
    </row>
    <row r="60" spans="1:10" ht="27.75" customHeight="1">
      <c r="A60" s="79" t="s">
        <v>206</v>
      </c>
      <c r="B60" s="80">
        <v>1110</v>
      </c>
      <c r="C60" s="251">
        <f>'I. Фін результат'!C60</f>
        <v>0</v>
      </c>
      <c r="D60" s="251">
        <f>'I. Фін результат'!D60</f>
        <v>0</v>
      </c>
      <c r="E60" s="251">
        <f>'I. Фін результат'!E60</f>
        <v>0</v>
      </c>
      <c r="F60" s="251">
        <f>'I. Фін результат'!F60</f>
        <v>0</v>
      </c>
      <c r="G60" s="251"/>
      <c r="H60" s="251"/>
      <c r="I60" s="251"/>
      <c r="J60" s="251"/>
    </row>
    <row r="61" spans="1:10" ht="27.75" customHeight="1">
      <c r="A61" s="79" t="s">
        <v>207</v>
      </c>
      <c r="B61" s="80">
        <v>1120</v>
      </c>
      <c r="C61" s="251" t="str">
        <f>'I. Фін результат'!C61</f>
        <v>(    )</v>
      </c>
      <c r="D61" s="251" t="str">
        <f>'I. Фін результат'!D61</f>
        <v>(    )</v>
      </c>
      <c r="E61" s="251" t="str">
        <f>'I. Фін результат'!E61</f>
        <v>(    )</v>
      </c>
      <c r="F61" s="251">
        <f>'I. Фін результат'!F61</f>
        <v>0</v>
      </c>
      <c r="G61" s="251"/>
      <c r="H61" s="251"/>
      <c r="I61" s="251"/>
      <c r="J61" s="251"/>
    </row>
    <row r="62" spans="1:10" ht="27.75" customHeight="1">
      <c r="A62" s="79" t="s">
        <v>208</v>
      </c>
      <c r="B62" s="80">
        <v>1130</v>
      </c>
      <c r="C62" s="251">
        <f>'I. Фін результат'!C62</f>
        <v>0</v>
      </c>
      <c r="D62" s="251">
        <f>'I. Фін результат'!D62</f>
        <v>0</v>
      </c>
      <c r="E62" s="251">
        <f>'I. Фін результат'!E62</f>
        <v>0</v>
      </c>
      <c r="F62" s="251">
        <f>'I. Фін результат'!F62</f>
        <v>0</v>
      </c>
      <c r="G62" s="251"/>
      <c r="H62" s="251"/>
      <c r="I62" s="251"/>
      <c r="J62" s="251"/>
    </row>
    <row r="63" spans="1:10" ht="27.75" customHeight="1">
      <c r="A63" s="79" t="s">
        <v>209</v>
      </c>
      <c r="B63" s="80">
        <v>1140</v>
      </c>
      <c r="C63" s="251" t="str">
        <f>'I. Фін результат'!C63</f>
        <v>(    )</v>
      </c>
      <c r="D63" s="251" t="str">
        <f>'I. Фін результат'!D63</f>
        <v>(    )</v>
      </c>
      <c r="E63" s="251" t="str">
        <f>'I. Фін результат'!E63</f>
        <v>(    )</v>
      </c>
      <c r="F63" s="251">
        <f>'I. Фін результат'!F63</f>
        <v>0</v>
      </c>
      <c r="G63" s="251"/>
      <c r="H63" s="251"/>
      <c r="I63" s="251"/>
      <c r="J63" s="251"/>
    </row>
    <row r="64" spans="1:10" ht="27.75" customHeight="1">
      <c r="A64" s="79" t="s">
        <v>211</v>
      </c>
      <c r="B64" s="80">
        <v>1150</v>
      </c>
      <c r="C64" s="251">
        <f>'I. Фін результат'!C64</f>
        <v>0</v>
      </c>
      <c r="D64" s="251">
        <f>'I. Фін результат'!D64</f>
        <v>0</v>
      </c>
      <c r="E64" s="251">
        <f>'I. Фін результат'!E64</f>
        <v>0</v>
      </c>
      <c r="F64" s="251">
        <f>'I. Фін результат'!F64</f>
        <v>0</v>
      </c>
      <c r="G64" s="251"/>
      <c r="H64" s="251"/>
      <c r="I64" s="251"/>
      <c r="J64" s="251"/>
    </row>
    <row r="65" spans="1:10" ht="27.75" customHeight="1">
      <c r="A65" s="79" t="s">
        <v>212</v>
      </c>
      <c r="B65" s="80">
        <v>1160</v>
      </c>
      <c r="C65" s="251">
        <f>'I. Фін результат'!C67</f>
        <v>0</v>
      </c>
      <c r="D65" s="251">
        <f>'I. Фін результат'!D67</f>
        <v>0</v>
      </c>
      <c r="E65" s="251">
        <f>'I. Фін результат'!E67</f>
        <v>0</v>
      </c>
      <c r="F65" s="251">
        <f>'I. Фін результат'!F67</f>
        <v>0</v>
      </c>
      <c r="G65" s="251"/>
      <c r="H65" s="251"/>
      <c r="I65" s="251"/>
      <c r="J65" s="251"/>
    </row>
    <row r="66" spans="1:10" ht="28.5" customHeight="1">
      <c r="A66" s="82" t="s">
        <v>79</v>
      </c>
      <c r="B66" s="80">
        <v>1170</v>
      </c>
      <c r="C66" s="252">
        <f>SUM(C57, C60:C65)</f>
        <v>127</v>
      </c>
      <c r="D66" s="252">
        <f t="shared" ref="D66:J66" si="5">SUM(D57, D60:D65)</f>
        <v>151</v>
      </c>
      <c r="E66" s="252">
        <f t="shared" si="5"/>
        <v>0</v>
      </c>
      <c r="F66" s="252">
        <f t="shared" si="5"/>
        <v>183</v>
      </c>
      <c r="G66" s="252">
        <f t="shared" si="5"/>
        <v>194.34599999999838</v>
      </c>
      <c r="H66" s="252">
        <f t="shared" si="5"/>
        <v>204.51576599999873</v>
      </c>
      <c r="I66" s="252">
        <f t="shared" si="5"/>
        <v>215.35510159799844</v>
      </c>
      <c r="J66" s="252">
        <f t="shared" si="5"/>
        <v>0</v>
      </c>
    </row>
    <row r="67" spans="1:10" ht="27.75" customHeight="1">
      <c r="A67" s="79" t="s">
        <v>213</v>
      </c>
      <c r="B67" s="80">
        <v>1180</v>
      </c>
      <c r="C67" s="251">
        <f>'I. Фін результат'!C71</f>
        <v>-23</v>
      </c>
      <c r="D67" s="251">
        <f>'I. Фін результат'!D71</f>
        <v>-27</v>
      </c>
      <c r="E67" s="251">
        <f>'I. Фін результат'!E71</f>
        <v>0</v>
      </c>
      <c r="F67" s="251">
        <f>'I. Фін результат'!F71</f>
        <v>-33</v>
      </c>
      <c r="G67" s="254">
        <v>-35</v>
      </c>
      <c r="H67" s="254">
        <v>-37</v>
      </c>
      <c r="I67" s="254">
        <v>-39</v>
      </c>
      <c r="J67" s="251"/>
    </row>
    <row r="68" spans="1:10" ht="27.75" customHeight="1">
      <c r="A68" s="79" t="s">
        <v>214</v>
      </c>
      <c r="B68" s="80">
        <v>1181</v>
      </c>
      <c r="C68" s="251">
        <f>'I. Фін результат'!C72</f>
        <v>0</v>
      </c>
      <c r="D68" s="251">
        <f>'I. Фін результат'!D72</f>
        <v>0</v>
      </c>
      <c r="E68" s="251">
        <f>'I. Фін результат'!E72</f>
        <v>0</v>
      </c>
      <c r="F68" s="251">
        <f>'I. Фін результат'!F72</f>
        <v>0</v>
      </c>
      <c r="G68" s="251"/>
      <c r="H68" s="251"/>
      <c r="I68" s="251"/>
      <c r="J68" s="251"/>
    </row>
    <row r="69" spans="1:10" ht="42.75" customHeight="1">
      <c r="A69" s="79" t="s">
        <v>215</v>
      </c>
      <c r="B69" s="80">
        <v>1190</v>
      </c>
      <c r="C69" s="251">
        <f>'I. Фін результат'!C73</f>
        <v>0</v>
      </c>
      <c r="D69" s="251">
        <f>'I. Фін результат'!D73</f>
        <v>0</v>
      </c>
      <c r="E69" s="251">
        <f>'I. Фін результат'!E73</f>
        <v>0</v>
      </c>
      <c r="F69" s="251">
        <f>'I. Фін результат'!F73</f>
        <v>0</v>
      </c>
      <c r="G69" s="251"/>
      <c r="H69" s="251"/>
      <c r="I69" s="251"/>
      <c r="J69" s="251"/>
    </row>
    <row r="70" spans="1:10" ht="27.75" customHeight="1">
      <c r="A70" s="79" t="s">
        <v>216</v>
      </c>
      <c r="B70" s="80">
        <v>1191</v>
      </c>
      <c r="C70" s="251" t="str">
        <f>'I. Фін результат'!C74</f>
        <v>(    )</v>
      </c>
      <c r="D70" s="251" t="str">
        <f>'I. Фін результат'!D74</f>
        <v>(    )</v>
      </c>
      <c r="E70" s="251" t="str">
        <f>'I. Фін результат'!E74</f>
        <v>(    )</v>
      </c>
      <c r="F70" s="251">
        <f>'I. Фін результат'!F74</f>
        <v>0</v>
      </c>
      <c r="G70" s="251"/>
      <c r="H70" s="251"/>
      <c r="I70" s="251"/>
      <c r="J70" s="251"/>
    </row>
    <row r="71" spans="1:10" ht="28.5" customHeight="1">
      <c r="A71" s="82" t="s">
        <v>295</v>
      </c>
      <c r="B71" s="80">
        <v>1200</v>
      </c>
      <c r="C71" s="252">
        <f>SUM(C66:C70)</f>
        <v>104</v>
      </c>
      <c r="D71" s="252">
        <f t="shared" ref="D71:J71" si="6">SUM(D66:D70)</f>
        <v>124</v>
      </c>
      <c r="E71" s="252">
        <f t="shared" si="6"/>
        <v>0</v>
      </c>
      <c r="F71" s="252">
        <f t="shared" si="6"/>
        <v>150</v>
      </c>
      <c r="G71" s="252">
        <f>SUM(G66:G70)</f>
        <v>159.34599999999838</v>
      </c>
      <c r="H71" s="252">
        <f t="shared" si="6"/>
        <v>167.51576599999873</v>
      </c>
      <c r="I71" s="252">
        <f t="shared" si="6"/>
        <v>176.35510159799844</v>
      </c>
      <c r="J71" s="252">
        <f t="shared" si="6"/>
        <v>0</v>
      </c>
    </row>
    <row r="72" spans="1:10" ht="27.75" customHeight="1">
      <c r="A72" s="79" t="s">
        <v>299</v>
      </c>
      <c r="B72" s="80">
        <v>1201</v>
      </c>
      <c r="C72" s="251">
        <f>'I. Фін результат'!C76</f>
        <v>104</v>
      </c>
      <c r="D72" s="251">
        <f>'I. Фін результат'!D76</f>
        <v>124</v>
      </c>
      <c r="E72" s="251">
        <f>'I. Фін результат'!E76</f>
        <v>0</v>
      </c>
      <c r="F72" s="251">
        <f>'I. Фін результат'!F76</f>
        <v>150</v>
      </c>
      <c r="G72" s="251">
        <v>159</v>
      </c>
      <c r="H72" s="251">
        <v>168</v>
      </c>
      <c r="I72" s="251">
        <v>176</v>
      </c>
      <c r="J72" s="251"/>
    </row>
    <row r="73" spans="1:10" ht="27.75" customHeight="1">
      <c r="A73" s="79" t="s">
        <v>300</v>
      </c>
      <c r="B73" s="80">
        <v>1202</v>
      </c>
      <c r="C73" s="251">
        <f>'I. Фін результат'!C77</f>
        <v>0</v>
      </c>
      <c r="D73" s="251" t="str">
        <f>'I. Фін результат'!D77</f>
        <v>(    )</v>
      </c>
      <c r="E73" s="251" t="str">
        <f>'I. Фін результат'!E77</f>
        <v>(    )</v>
      </c>
      <c r="F73" s="251">
        <f>'I. Фін результат'!F77</f>
        <v>0</v>
      </c>
      <c r="G73" s="251"/>
      <c r="H73" s="251"/>
      <c r="I73" s="251"/>
      <c r="J73" s="251"/>
    </row>
    <row r="74" spans="1:10" ht="24.95" customHeight="1">
      <c r="A74" s="325" t="s">
        <v>115</v>
      </c>
      <c r="B74" s="325"/>
      <c r="C74" s="325"/>
      <c r="D74" s="325"/>
      <c r="E74" s="325"/>
      <c r="F74" s="325"/>
      <c r="G74" s="325"/>
      <c r="H74" s="325"/>
      <c r="I74" s="325"/>
      <c r="J74" s="325"/>
    </row>
    <row r="75" spans="1:10" ht="52.5" customHeight="1">
      <c r="A75" s="88" t="s">
        <v>371</v>
      </c>
      <c r="B75" s="80">
        <v>2110</v>
      </c>
      <c r="C75" s="251">
        <f>'ІІ. Розр. з бюджетом'!C19</f>
        <v>195</v>
      </c>
      <c r="D75" s="251">
        <f>'ІІ. Розр. з бюджетом'!D19</f>
        <v>202</v>
      </c>
      <c r="E75" s="251">
        <f>'ІІ. Розр. з бюджетом'!E19</f>
        <v>114</v>
      </c>
      <c r="F75" s="251">
        <f>'ІІ. Розр. з бюджетом'!F19</f>
        <v>204</v>
      </c>
      <c r="G75" s="251">
        <f>F75*106.2%</f>
        <v>216.64800000000002</v>
      </c>
      <c r="H75" s="251">
        <f>G75*105.3%</f>
        <v>228.13034400000001</v>
      </c>
      <c r="I75" s="251">
        <f>H75*105.3%</f>
        <v>240.22125223199998</v>
      </c>
      <c r="J75" s="81"/>
    </row>
    <row r="76" spans="1:10" ht="43.5" customHeight="1">
      <c r="A76" s="90" t="s">
        <v>372</v>
      </c>
      <c r="B76" s="86">
        <v>2120</v>
      </c>
      <c r="C76" s="251">
        <f>'ІІ. Розр. з бюджетом'!C27</f>
        <v>1157</v>
      </c>
      <c r="D76" s="251">
        <f>'ІІ. Розр. з бюджетом'!D27</f>
        <v>1272</v>
      </c>
      <c r="E76" s="251">
        <f>'ІІ. Розр. з бюджетом'!E27</f>
        <v>710</v>
      </c>
      <c r="F76" s="251">
        <f>'ІІ. Розр. з бюджетом'!F27</f>
        <v>1350</v>
      </c>
      <c r="G76" s="251">
        <f>F76*106.2%</f>
        <v>1433.7</v>
      </c>
      <c r="H76" s="251">
        <f t="shared" ref="H76:I77" si="7">G76*105.3%</f>
        <v>1509.6860999999999</v>
      </c>
      <c r="I76" s="251">
        <f t="shared" si="7"/>
        <v>1589.6994632999997</v>
      </c>
      <c r="J76" s="81"/>
    </row>
    <row r="77" spans="1:10" ht="33" customHeight="1">
      <c r="A77" s="88" t="s">
        <v>373</v>
      </c>
      <c r="B77" s="86">
        <v>2130</v>
      </c>
      <c r="C77" s="251">
        <f>'ІІ. Розр. з бюджетом'!C36</f>
        <v>1537</v>
      </c>
      <c r="D77" s="251">
        <f>'ІІ. Розр. з бюджетом'!D36</f>
        <v>1537</v>
      </c>
      <c r="E77" s="251">
        <f>'ІІ. Розр. з бюджетом'!E36</f>
        <v>876</v>
      </c>
      <c r="F77" s="251">
        <f>'ІІ. Розр. з бюджетом'!F36</f>
        <v>1602</v>
      </c>
      <c r="G77" s="251">
        <f>F77*106.2%</f>
        <v>1701.3240000000001</v>
      </c>
      <c r="H77" s="251">
        <f>G77*105.3%</f>
        <v>1791.4941719999999</v>
      </c>
      <c r="I77" s="251">
        <f t="shared" si="7"/>
        <v>1886.4433631159998</v>
      </c>
      <c r="J77" s="81"/>
    </row>
    <row r="78" spans="1:10" ht="30.75" customHeight="1">
      <c r="A78" s="91" t="s">
        <v>366</v>
      </c>
      <c r="B78" s="86">
        <v>2200</v>
      </c>
      <c r="C78" s="252">
        <f>'ІІ. Розр. з бюджетом'!C43</f>
        <v>2889</v>
      </c>
      <c r="D78" s="252">
        <f>'ІІ. Розр. з бюджетом'!D43</f>
        <v>3011</v>
      </c>
      <c r="E78" s="252">
        <f>'ІІ. Розр. з бюджетом'!E43</f>
        <v>1700</v>
      </c>
      <c r="F78" s="252">
        <f>'ІІ. Розр. з бюджетом'!F43</f>
        <v>3156</v>
      </c>
      <c r="G78" s="252">
        <f>SUM(G75:G77)</f>
        <v>3351.672</v>
      </c>
      <c r="H78" s="252">
        <f t="shared" ref="H78:I78" si="8">SUM(H75:H77)</f>
        <v>3529.3106159999998</v>
      </c>
      <c r="I78" s="252">
        <f t="shared" si="8"/>
        <v>3716.3640786479991</v>
      </c>
      <c r="J78" s="81"/>
    </row>
    <row r="79" spans="1:10" ht="24.95" customHeight="1">
      <c r="A79" s="325" t="s">
        <v>114</v>
      </c>
      <c r="B79" s="344"/>
      <c r="C79" s="325"/>
      <c r="D79" s="325"/>
      <c r="E79" s="325"/>
      <c r="F79" s="325"/>
      <c r="G79" s="325"/>
      <c r="H79" s="325"/>
      <c r="I79" s="325"/>
      <c r="J79" s="325"/>
    </row>
    <row r="80" spans="1:10" ht="30.75" customHeight="1">
      <c r="A80" s="91" t="s">
        <v>217</v>
      </c>
      <c r="B80" s="86">
        <v>3405</v>
      </c>
      <c r="C80" s="252">
        <f>'ІІІ. Рух грош. коштів'!C66</f>
        <v>551</v>
      </c>
      <c r="D80" s="252">
        <f>'ІІІ. Рух грош. коштів'!D66</f>
        <v>257</v>
      </c>
      <c r="E80" s="252">
        <f>'ІІІ. Рух грош. коштів'!E66</f>
        <v>715</v>
      </c>
      <c r="F80" s="252">
        <f>'ІІІ. Рух грош. коштів'!F66</f>
        <v>16</v>
      </c>
      <c r="G80" s="169" t="s">
        <v>154</v>
      </c>
      <c r="H80" s="169" t="s">
        <v>154</v>
      </c>
      <c r="I80" s="169" t="s">
        <v>154</v>
      </c>
      <c r="J80" s="81" t="s">
        <v>154</v>
      </c>
    </row>
    <row r="81" spans="1:10" ht="27.75" customHeight="1">
      <c r="A81" s="79" t="s">
        <v>286</v>
      </c>
      <c r="B81" s="80">
        <v>3030</v>
      </c>
      <c r="C81" s="251">
        <f>'ІІІ. Рух грош. коштів'!C12</f>
        <v>0</v>
      </c>
      <c r="D81" s="251">
        <f>'ІІІ. Рух грош. коштів'!D12</f>
        <v>0</v>
      </c>
      <c r="E81" s="251">
        <f>'ІІІ. Рух грош. коштів'!E12</f>
        <v>0</v>
      </c>
      <c r="F81" s="251">
        <f>'ІІІ. Рух грош. коштів'!F12</f>
        <v>0</v>
      </c>
      <c r="G81" s="169"/>
      <c r="H81" s="169"/>
      <c r="I81" s="169"/>
      <c r="J81" s="81"/>
    </row>
    <row r="82" spans="1:10" ht="27.75" customHeight="1">
      <c r="A82" s="79" t="s">
        <v>218</v>
      </c>
      <c r="B82" s="80">
        <v>3195</v>
      </c>
      <c r="C82" s="251">
        <f>'ІІІ. Рух грош. коштів'!C34</f>
        <v>254</v>
      </c>
      <c r="D82" s="251">
        <f>'ІІІ. Рух грош. коштів'!D34</f>
        <v>-32</v>
      </c>
      <c r="E82" s="251">
        <f>'ІІІ. Рух грош. коштів'!E34</f>
        <v>-663</v>
      </c>
      <c r="F82" s="251">
        <f>'ІІІ. Рух грош. коштів'!F34</f>
        <v>249</v>
      </c>
      <c r="G82" s="169" t="s">
        <v>154</v>
      </c>
      <c r="H82" s="169" t="s">
        <v>154</v>
      </c>
      <c r="I82" s="169" t="s">
        <v>154</v>
      </c>
      <c r="J82" s="81" t="s">
        <v>154</v>
      </c>
    </row>
    <row r="83" spans="1:10" ht="27.75" customHeight="1">
      <c r="A83" s="79" t="s">
        <v>118</v>
      </c>
      <c r="B83" s="80">
        <v>3295</v>
      </c>
      <c r="C83" s="251">
        <f>'ІІІ. Рух грош. коштів'!C52</f>
        <v>-82</v>
      </c>
      <c r="D83" s="251">
        <f>'ІІІ. Рух грош. коштів'!D52</f>
        <v>-114</v>
      </c>
      <c r="E83" s="251">
        <f>'ІІІ. Рух грош. коштів'!E52</f>
        <v>-25</v>
      </c>
      <c r="F83" s="251">
        <f>'ІІІ. Рух грош. коштів'!F52</f>
        <v>-114</v>
      </c>
      <c r="G83" s="169" t="s">
        <v>154</v>
      </c>
      <c r="H83" s="169" t="s">
        <v>154</v>
      </c>
      <c r="I83" s="169" t="s">
        <v>154</v>
      </c>
      <c r="J83" s="81" t="s">
        <v>154</v>
      </c>
    </row>
    <row r="84" spans="1:10" ht="27.75" customHeight="1">
      <c r="A84" s="79" t="s">
        <v>219</v>
      </c>
      <c r="B84" s="80">
        <v>3395</v>
      </c>
      <c r="C84" s="251">
        <f>'ІІІ. Рух грош. коштів'!C64</f>
        <v>-8</v>
      </c>
      <c r="D84" s="251">
        <f>'ІІІ. Рух грош. коштів'!D64</f>
        <v>-17</v>
      </c>
      <c r="E84" s="251">
        <f>'ІІІ. Рух грош. коштів'!E64</f>
        <v>-11</v>
      </c>
      <c r="F84" s="251">
        <f>'ІІІ. Рух грош. коштів'!F64</f>
        <v>-15</v>
      </c>
      <c r="G84" s="169" t="s">
        <v>154</v>
      </c>
      <c r="H84" s="169" t="s">
        <v>154</v>
      </c>
      <c r="I84" s="169" t="s">
        <v>154</v>
      </c>
      <c r="J84" s="81" t="s">
        <v>154</v>
      </c>
    </row>
    <row r="85" spans="1:10" ht="27.75" customHeight="1">
      <c r="A85" s="79" t="s">
        <v>122</v>
      </c>
      <c r="B85" s="80">
        <v>3410</v>
      </c>
      <c r="C85" s="251">
        <f>'ІІІ. Рух грош. коштів'!C67</f>
        <v>0</v>
      </c>
      <c r="D85" s="251">
        <f>'ІІІ. Рух грош. коштів'!D67</f>
        <v>0</v>
      </c>
      <c r="E85" s="251">
        <f>'ІІІ. Рух грош. коштів'!E67</f>
        <v>0</v>
      </c>
      <c r="F85" s="251">
        <f>'ІІІ. Рух грош. коштів'!F67</f>
        <v>0</v>
      </c>
      <c r="G85" s="169" t="s">
        <v>154</v>
      </c>
      <c r="H85" s="169" t="s">
        <v>154</v>
      </c>
      <c r="I85" s="169" t="s">
        <v>154</v>
      </c>
      <c r="J85" s="81" t="s">
        <v>154</v>
      </c>
    </row>
    <row r="86" spans="1:10" ht="30.75" customHeight="1">
      <c r="A86" s="91" t="s">
        <v>220</v>
      </c>
      <c r="B86" s="86">
        <v>3415</v>
      </c>
      <c r="C86" s="252">
        <f>SUM(C80,C82:C85)</f>
        <v>715</v>
      </c>
      <c r="D86" s="252">
        <f>SUM(D80,D82:D85)</f>
        <v>94</v>
      </c>
      <c r="E86" s="252">
        <f>SUM(E80,E82:E85)</f>
        <v>16</v>
      </c>
      <c r="F86" s="252">
        <f>SUM(F80,F82:F85)</f>
        <v>136</v>
      </c>
      <c r="G86" s="169" t="s">
        <v>154</v>
      </c>
      <c r="H86" s="169" t="s">
        <v>154</v>
      </c>
      <c r="I86" s="169" t="s">
        <v>154</v>
      </c>
      <c r="J86" s="81" t="s">
        <v>154</v>
      </c>
    </row>
    <row r="87" spans="1:10" ht="24.95" customHeight="1">
      <c r="A87" s="345" t="s">
        <v>148</v>
      </c>
      <c r="B87" s="346"/>
      <c r="C87" s="346"/>
      <c r="D87" s="346"/>
      <c r="E87" s="346"/>
      <c r="F87" s="346"/>
      <c r="G87" s="346"/>
      <c r="H87" s="346"/>
      <c r="I87" s="346"/>
      <c r="J87" s="347"/>
    </row>
    <row r="88" spans="1:10" ht="27.75" customHeight="1">
      <c r="A88" s="82" t="s">
        <v>147</v>
      </c>
      <c r="B88" s="80">
        <v>4000</v>
      </c>
      <c r="C88" s="252">
        <f>'IV. Кап. інвестиції'!C7</f>
        <v>82</v>
      </c>
      <c r="D88" s="252">
        <f>'IV. Кап. інвестиції'!D7</f>
        <v>114</v>
      </c>
      <c r="E88" s="252">
        <f>'IV. Кап. інвестиції'!E7</f>
        <v>25</v>
      </c>
      <c r="F88" s="252">
        <f>'IV. Кап. інвестиції'!F7</f>
        <v>114</v>
      </c>
      <c r="G88" s="252">
        <v>150</v>
      </c>
      <c r="H88" s="252">
        <v>150</v>
      </c>
      <c r="I88" s="252">
        <v>150</v>
      </c>
      <c r="J88" s="81"/>
    </row>
    <row r="89" spans="1:10" ht="24.95" customHeight="1">
      <c r="A89" s="323" t="s">
        <v>151</v>
      </c>
      <c r="B89" s="323"/>
      <c r="C89" s="323"/>
      <c r="D89" s="323"/>
      <c r="E89" s="323"/>
      <c r="F89" s="323"/>
      <c r="G89" s="323"/>
      <c r="H89" s="323"/>
      <c r="I89" s="323"/>
      <c r="J89" s="323"/>
    </row>
    <row r="90" spans="1:10" ht="27.75" customHeight="1">
      <c r="A90" s="79" t="s">
        <v>221</v>
      </c>
      <c r="B90" s="80">
        <v>5040</v>
      </c>
      <c r="C90" s="169">
        <f t="shared" ref="C90:J90" si="9">(C71/C50)*100</f>
        <v>0.52324411350372302</v>
      </c>
      <c r="D90" s="169">
        <f t="shared" si="9"/>
        <v>0.58767772511848337</v>
      </c>
      <c r="E90" s="169">
        <f t="shared" si="9"/>
        <v>0</v>
      </c>
      <c r="F90" s="169">
        <f t="shared" si="9"/>
        <v>0.7075805462521817</v>
      </c>
      <c r="G90" s="169">
        <f>(G71/G50)*100</f>
        <v>0.70778486957375386</v>
      </c>
      <c r="H90" s="169">
        <f t="shared" si="9"/>
        <v>0.70662243953175818</v>
      </c>
      <c r="I90" s="169">
        <f t="shared" si="9"/>
        <v>0.70646620825819384</v>
      </c>
      <c r="J90" s="81" t="e">
        <f t="shared" si="9"/>
        <v>#DIV/0!</v>
      </c>
    </row>
    <row r="91" spans="1:10" ht="27.75" customHeight="1">
      <c r="A91" s="79" t="s">
        <v>222</v>
      </c>
      <c r="B91" s="80">
        <v>5020</v>
      </c>
      <c r="C91" s="169">
        <f>(C71/C102)*100</f>
        <v>5.5823939881910896</v>
      </c>
      <c r="D91" s="169">
        <f t="shared" ref="D91:F91" si="10">(D71/D102)*100</f>
        <v>9.6049573973663822</v>
      </c>
      <c r="E91" s="169">
        <f t="shared" si="10"/>
        <v>0</v>
      </c>
      <c r="F91" s="169">
        <f t="shared" si="10"/>
        <v>13.525698827772766</v>
      </c>
      <c r="G91" s="169" t="s">
        <v>154</v>
      </c>
      <c r="H91" s="169" t="s">
        <v>154</v>
      </c>
      <c r="I91" s="169" t="s">
        <v>154</v>
      </c>
      <c r="J91" s="81" t="s">
        <v>154</v>
      </c>
    </row>
    <row r="92" spans="1:10" ht="27.75" customHeight="1">
      <c r="A92" s="79" t="s">
        <v>223</v>
      </c>
      <c r="B92" s="80">
        <v>5030</v>
      </c>
      <c r="C92" s="169">
        <f>(C71/C103)*100</f>
        <v>12.667478684531059</v>
      </c>
      <c r="D92" s="169">
        <f t="shared" ref="D92:F92" si="11">(D71/D103)*100</f>
        <v>14.657210401891252</v>
      </c>
      <c r="E92" s="169">
        <f t="shared" si="11"/>
        <v>0</v>
      </c>
      <c r="F92" s="169">
        <f t="shared" si="11"/>
        <v>17.064846416382252</v>
      </c>
      <c r="G92" s="169" t="s">
        <v>154</v>
      </c>
      <c r="H92" s="169" t="s">
        <v>154</v>
      </c>
      <c r="I92" s="169" t="s">
        <v>154</v>
      </c>
      <c r="J92" s="81" t="s">
        <v>154</v>
      </c>
    </row>
    <row r="93" spans="1:10" ht="27.75" customHeight="1">
      <c r="A93" s="79" t="s">
        <v>158</v>
      </c>
      <c r="B93" s="80">
        <v>5110</v>
      </c>
      <c r="C93" s="169">
        <f>C103/C106</f>
        <v>0.78790786948176583</v>
      </c>
      <c r="D93" s="169">
        <f t="shared" ref="D93:F93" si="12">D103/D106</f>
        <v>1.901123595505618</v>
      </c>
      <c r="E93" s="169">
        <f t="shared" si="12"/>
        <v>1.3415032679738561</v>
      </c>
      <c r="F93" s="169">
        <f t="shared" si="12"/>
        <v>3.8217391304347825</v>
      </c>
      <c r="G93" s="169" t="s">
        <v>154</v>
      </c>
      <c r="H93" s="169" t="s">
        <v>154</v>
      </c>
      <c r="I93" s="169" t="s">
        <v>154</v>
      </c>
      <c r="J93" s="81" t="s">
        <v>154</v>
      </c>
    </row>
    <row r="94" spans="1:10" ht="27.75" customHeight="1">
      <c r="A94" s="79" t="s">
        <v>224</v>
      </c>
      <c r="B94" s="80">
        <v>5220</v>
      </c>
      <c r="C94" s="169">
        <f>C99/C98</f>
        <v>0.50883935434281324</v>
      </c>
      <c r="D94" s="169">
        <f>D99/D98</f>
        <v>0.48522895125553916</v>
      </c>
      <c r="E94" s="169">
        <f t="shared" ref="E94:F94" si="13">E99/E98</f>
        <v>0.57466063348416285</v>
      </c>
      <c r="F94" s="169">
        <f t="shared" si="13"/>
        <v>0.64236111111111116</v>
      </c>
      <c r="G94" s="169" t="s">
        <v>154</v>
      </c>
      <c r="H94" s="169" t="s">
        <v>154</v>
      </c>
      <c r="I94" s="169" t="s">
        <v>154</v>
      </c>
      <c r="J94" s="81" t="s">
        <v>154</v>
      </c>
    </row>
    <row r="95" spans="1:10" ht="33.75" customHeight="1">
      <c r="A95" s="325" t="s">
        <v>150</v>
      </c>
      <c r="B95" s="325"/>
      <c r="C95" s="325"/>
      <c r="D95" s="325"/>
      <c r="E95" s="325"/>
      <c r="F95" s="325"/>
      <c r="G95" s="325"/>
      <c r="H95" s="325"/>
      <c r="I95" s="325"/>
      <c r="J95" s="325"/>
    </row>
    <row r="96" spans="1:10" ht="27.75" customHeight="1">
      <c r="A96" s="82" t="s">
        <v>225</v>
      </c>
      <c r="B96" s="250">
        <v>6000</v>
      </c>
      <c r="C96" s="252">
        <f>SUM(C97)</f>
        <v>639</v>
      </c>
      <c r="D96" s="252">
        <f t="shared" ref="D96:F96" si="14">SUM(D97)</f>
        <v>697</v>
      </c>
      <c r="E96" s="280">
        <f t="shared" si="14"/>
        <v>564</v>
      </c>
      <c r="F96" s="252">
        <f t="shared" si="14"/>
        <v>515</v>
      </c>
      <c r="G96" s="83" t="s">
        <v>154</v>
      </c>
      <c r="H96" s="83" t="s">
        <v>154</v>
      </c>
      <c r="I96" s="83" t="s">
        <v>154</v>
      </c>
      <c r="J96" s="81" t="s">
        <v>154</v>
      </c>
    </row>
    <row r="97" spans="1:10" ht="27.75" customHeight="1">
      <c r="A97" s="79" t="s">
        <v>302</v>
      </c>
      <c r="B97" s="250">
        <v>6001</v>
      </c>
      <c r="C97" s="279">
        <f>C98-C99</f>
        <v>639</v>
      </c>
      <c r="D97" s="251">
        <f>D98-D99</f>
        <v>697</v>
      </c>
      <c r="E97" s="279">
        <f>E98-E99</f>
        <v>564</v>
      </c>
      <c r="F97" s="251">
        <f>F98-F99</f>
        <v>515</v>
      </c>
      <c r="G97" s="81" t="s">
        <v>154</v>
      </c>
      <c r="H97" s="81" t="s">
        <v>154</v>
      </c>
      <c r="I97" s="81" t="s">
        <v>154</v>
      </c>
      <c r="J97" s="81" t="s">
        <v>154</v>
      </c>
    </row>
    <row r="98" spans="1:10" ht="27.75" customHeight="1">
      <c r="A98" s="79" t="s">
        <v>226</v>
      </c>
      <c r="B98" s="250">
        <v>6002</v>
      </c>
      <c r="C98" s="251">
        <v>1301</v>
      </c>
      <c r="D98" s="251">
        <v>1354</v>
      </c>
      <c r="E98" s="279">
        <v>1326</v>
      </c>
      <c r="F98" s="251">
        <v>1440</v>
      </c>
      <c r="G98" s="81" t="s">
        <v>154</v>
      </c>
      <c r="H98" s="81" t="s">
        <v>154</v>
      </c>
      <c r="I98" s="81" t="s">
        <v>154</v>
      </c>
      <c r="J98" s="81" t="s">
        <v>154</v>
      </c>
    </row>
    <row r="99" spans="1:10" ht="27.75" customHeight="1">
      <c r="A99" s="79" t="s">
        <v>227</v>
      </c>
      <c r="B99" s="250">
        <v>6003</v>
      </c>
      <c r="C99" s="251">
        <v>662</v>
      </c>
      <c r="D99" s="251">
        <v>657</v>
      </c>
      <c r="E99" s="279">
        <v>762</v>
      </c>
      <c r="F99" s="251">
        <v>925</v>
      </c>
      <c r="G99" s="81" t="s">
        <v>154</v>
      </c>
      <c r="H99" s="81" t="s">
        <v>154</v>
      </c>
      <c r="I99" s="81" t="s">
        <v>154</v>
      </c>
      <c r="J99" s="81" t="s">
        <v>154</v>
      </c>
    </row>
    <row r="100" spans="1:10" ht="27.75" customHeight="1">
      <c r="A100" s="82" t="s">
        <v>228</v>
      </c>
      <c r="B100" s="250">
        <v>6010</v>
      </c>
      <c r="C100" s="252">
        <v>1224</v>
      </c>
      <c r="D100" s="252">
        <v>594</v>
      </c>
      <c r="E100" s="280">
        <v>869</v>
      </c>
      <c r="F100" s="252">
        <v>594</v>
      </c>
      <c r="G100" s="83" t="s">
        <v>154</v>
      </c>
      <c r="H100" s="83" t="s">
        <v>154</v>
      </c>
      <c r="I100" s="83" t="s">
        <v>154</v>
      </c>
      <c r="J100" s="81" t="s">
        <v>154</v>
      </c>
    </row>
    <row r="101" spans="1:10" ht="27.75" customHeight="1">
      <c r="A101" s="79" t="s">
        <v>303</v>
      </c>
      <c r="B101" s="250">
        <v>6011</v>
      </c>
      <c r="C101" s="251">
        <v>715</v>
      </c>
      <c r="D101" s="251">
        <v>94</v>
      </c>
      <c r="E101" s="279">
        <v>16</v>
      </c>
      <c r="F101" s="251">
        <v>18</v>
      </c>
      <c r="G101" s="81" t="s">
        <v>154</v>
      </c>
      <c r="H101" s="81" t="s">
        <v>154</v>
      </c>
      <c r="I101" s="81" t="s">
        <v>154</v>
      </c>
      <c r="J101" s="81" t="s">
        <v>154</v>
      </c>
    </row>
    <row r="102" spans="1:10" ht="27.75" customHeight="1">
      <c r="A102" s="82" t="s">
        <v>171</v>
      </c>
      <c r="B102" s="250">
        <v>6020</v>
      </c>
      <c r="C102" s="252">
        <f>C96+C100</f>
        <v>1863</v>
      </c>
      <c r="D102" s="252">
        <f t="shared" ref="D102:F102" si="15">D96+D100</f>
        <v>1291</v>
      </c>
      <c r="E102" s="280">
        <f t="shared" ref="E102" si="16">E96+E100</f>
        <v>1433</v>
      </c>
      <c r="F102" s="252">
        <f t="shared" si="15"/>
        <v>1109</v>
      </c>
      <c r="G102" s="83" t="s">
        <v>154</v>
      </c>
      <c r="H102" s="83" t="s">
        <v>154</v>
      </c>
      <c r="I102" s="83" t="s">
        <v>154</v>
      </c>
      <c r="J102" s="81" t="s">
        <v>154</v>
      </c>
    </row>
    <row r="103" spans="1:10" ht="27.75" customHeight="1">
      <c r="A103" s="82" t="s">
        <v>112</v>
      </c>
      <c r="B103" s="250">
        <v>6030</v>
      </c>
      <c r="C103" s="252">
        <v>821</v>
      </c>
      <c r="D103" s="252">
        <v>846</v>
      </c>
      <c r="E103" s="280">
        <v>821</v>
      </c>
      <c r="F103" s="252">
        <v>879</v>
      </c>
      <c r="G103" s="81" t="s">
        <v>154</v>
      </c>
      <c r="H103" s="81" t="s">
        <v>154</v>
      </c>
      <c r="I103" s="81" t="s">
        <v>154</v>
      </c>
      <c r="J103" s="81"/>
    </row>
    <row r="104" spans="1:10" ht="27.75" customHeight="1">
      <c r="A104" s="79" t="s">
        <v>123</v>
      </c>
      <c r="B104" s="250">
        <v>6040</v>
      </c>
      <c r="C104" s="251"/>
      <c r="D104" s="251"/>
      <c r="E104" s="279"/>
      <c r="F104" s="251"/>
      <c r="G104" s="81" t="s">
        <v>154</v>
      </c>
      <c r="H104" s="81" t="s">
        <v>154</v>
      </c>
      <c r="I104" s="81" t="s">
        <v>154</v>
      </c>
      <c r="J104" s="81" t="s">
        <v>154</v>
      </c>
    </row>
    <row r="105" spans="1:10" ht="27.75" customHeight="1">
      <c r="A105" s="79" t="s">
        <v>124</v>
      </c>
      <c r="B105" s="250">
        <v>6050</v>
      </c>
      <c r="C105" s="251">
        <v>1042</v>
      </c>
      <c r="D105" s="251">
        <v>445</v>
      </c>
      <c r="E105" s="279">
        <v>612</v>
      </c>
      <c r="F105" s="251">
        <v>230</v>
      </c>
      <c r="G105" s="81" t="s">
        <v>154</v>
      </c>
      <c r="H105" s="81" t="s">
        <v>154</v>
      </c>
      <c r="I105" s="81" t="s">
        <v>154</v>
      </c>
      <c r="J105" s="81" t="s">
        <v>154</v>
      </c>
    </row>
    <row r="106" spans="1:10" ht="27.75" customHeight="1">
      <c r="A106" s="82" t="s">
        <v>170</v>
      </c>
      <c r="B106" s="250">
        <v>6060</v>
      </c>
      <c r="C106" s="252">
        <f>SUM(C104:C105)</f>
        <v>1042</v>
      </c>
      <c r="D106" s="252">
        <f>SUM(D104:D105)</f>
        <v>445</v>
      </c>
      <c r="E106" s="280">
        <f>SUM(E104:E105)</f>
        <v>612</v>
      </c>
      <c r="F106" s="252">
        <f>SUM(F104:F105)</f>
        <v>230</v>
      </c>
      <c r="G106" s="83" t="s">
        <v>154</v>
      </c>
      <c r="H106" s="83" t="s">
        <v>154</v>
      </c>
      <c r="I106" s="83" t="s">
        <v>154</v>
      </c>
      <c r="J106" s="81" t="s">
        <v>154</v>
      </c>
    </row>
    <row r="107" spans="1:10" ht="27.75" customHeight="1">
      <c r="A107" s="79" t="s">
        <v>304</v>
      </c>
      <c r="B107" s="250">
        <v>6070</v>
      </c>
      <c r="C107" s="251"/>
      <c r="D107" s="251"/>
      <c r="E107" s="251"/>
      <c r="F107" s="251"/>
      <c r="G107" s="81" t="s">
        <v>154</v>
      </c>
      <c r="H107" s="81" t="s">
        <v>154</v>
      </c>
      <c r="I107" s="81" t="s">
        <v>154</v>
      </c>
      <c r="J107" s="81"/>
    </row>
    <row r="108" spans="1:10" ht="27.75" customHeight="1">
      <c r="A108" s="79" t="s">
        <v>305</v>
      </c>
      <c r="B108" s="250">
        <v>6080</v>
      </c>
      <c r="C108" s="251"/>
      <c r="D108" s="251"/>
      <c r="E108" s="251"/>
      <c r="F108" s="251"/>
      <c r="G108" s="81" t="s">
        <v>154</v>
      </c>
      <c r="H108" s="81" t="s">
        <v>154</v>
      </c>
      <c r="I108" s="81" t="s">
        <v>154</v>
      </c>
      <c r="J108" s="81" t="s">
        <v>154</v>
      </c>
    </row>
    <row r="109" spans="1:10" ht="27.75" customHeight="1">
      <c r="A109" s="82" t="s">
        <v>346</v>
      </c>
      <c r="B109" s="250">
        <v>6090</v>
      </c>
      <c r="C109" s="252">
        <f>C103+C106</f>
        <v>1863</v>
      </c>
      <c r="D109" s="252">
        <f t="shared" ref="D109:F109" si="17">D103+D106</f>
        <v>1291</v>
      </c>
      <c r="E109" s="252">
        <f t="shared" si="17"/>
        <v>1433</v>
      </c>
      <c r="F109" s="252">
        <f t="shared" si="17"/>
        <v>1109</v>
      </c>
      <c r="G109" s="81" t="s">
        <v>154</v>
      </c>
      <c r="H109" s="81" t="s">
        <v>154</v>
      </c>
      <c r="I109" s="81" t="s">
        <v>154</v>
      </c>
      <c r="J109" s="81"/>
    </row>
    <row r="110" spans="1:10" ht="27.75" customHeight="1">
      <c r="A110" s="82" t="s">
        <v>347</v>
      </c>
      <c r="B110" s="250">
        <v>6099</v>
      </c>
      <c r="C110" s="252">
        <f>C102-C109</f>
        <v>0</v>
      </c>
      <c r="D110" s="252">
        <f>D102-D109</f>
        <v>0</v>
      </c>
      <c r="E110" s="252">
        <f>E102-E109</f>
        <v>0</v>
      </c>
      <c r="F110" s="252">
        <f>F102-F109</f>
        <v>0</v>
      </c>
      <c r="G110" s="83" t="s">
        <v>154</v>
      </c>
      <c r="H110" s="83" t="s">
        <v>154</v>
      </c>
      <c r="I110" s="83" t="s">
        <v>154</v>
      </c>
      <c r="J110" s="81" t="s">
        <v>154</v>
      </c>
    </row>
    <row r="111" spans="1:10" s="93" customFormat="1" ht="41.25" customHeight="1">
      <c r="A111" s="325" t="s">
        <v>229</v>
      </c>
      <c r="B111" s="325"/>
      <c r="C111" s="325"/>
      <c r="D111" s="325"/>
      <c r="E111" s="325"/>
      <c r="F111" s="325"/>
      <c r="G111" s="325"/>
      <c r="H111" s="325"/>
      <c r="I111" s="325"/>
      <c r="J111" s="325"/>
    </row>
    <row r="112" spans="1:10" ht="27.75" customHeight="1">
      <c r="A112" s="82" t="s">
        <v>287</v>
      </c>
      <c r="B112" s="80" t="s">
        <v>230</v>
      </c>
      <c r="C112" s="170">
        <f t="shared" ref="C112:J112" si="18">SUM(C113:C115)</f>
        <v>0</v>
      </c>
      <c r="D112" s="170">
        <f t="shared" si="18"/>
        <v>0</v>
      </c>
      <c r="E112" s="170">
        <f t="shared" si="18"/>
        <v>0</v>
      </c>
      <c r="F112" s="170">
        <f t="shared" si="18"/>
        <v>0</v>
      </c>
      <c r="G112" s="170">
        <f t="shared" si="18"/>
        <v>0</v>
      </c>
      <c r="H112" s="170">
        <f t="shared" si="18"/>
        <v>0</v>
      </c>
      <c r="I112" s="170">
        <f t="shared" si="18"/>
        <v>0</v>
      </c>
      <c r="J112" s="81">
        <f t="shared" si="18"/>
        <v>0</v>
      </c>
    </row>
    <row r="113" spans="1:10" ht="27.75" customHeight="1">
      <c r="A113" s="79" t="s">
        <v>306</v>
      </c>
      <c r="B113" s="80" t="s">
        <v>231</v>
      </c>
      <c r="C113" s="169"/>
      <c r="D113" s="169"/>
      <c r="E113" s="169"/>
      <c r="F113" s="169">
        <f>'6.1. Інша інфо_1'!G51</f>
        <v>0</v>
      </c>
      <c r="G113" s="169"/>
      <c r="H113" s="169"/>
      <c r="I113" s="169"/>
      <c r="J113" s="81"/>
    </row>
    <row r="114" spans="1:10" ht="27.75" customHeight="1">
      <c r="A114" s="79" t="s">
        <v>307</v>
      </c>
      <c r="B114" s="80" t="s">
        <v>232</v>
      </c>
      <c r="C114" s="169"/>
      <c r="D114" s="169"/>
      <c r="E114" s="169"/>
      <c r="F114" s="169">
        <f>'6.1. Інша інфо_1'!G54</f>
        <v>0</v>
      </c>
      <c r="G114" s="169"/>
      <c r="H114" s="169"/>
      <c r="I114" s="169"/>
      <c r="J114" s="81"/>
    </row>
    <row r="115" spans="1:10" ht="27.75" customHeight="1">
      <c r="A115" s="79" t="s">
        <v>308</v>
      </c>
      <c r="B115" s="80" t="s">
        <v>233</v>
      </c>
      <c r="C115" s="169"/>
      <c r="D115" s="169"/>
      <c r="E115" s="169"/>
      <c r="F115" s="169">
        <f>'6.1. Інша інфо_1'!G57</f>
        <v>0</v>
      </c>
      <c r="G115" s="169"/>
      <c r="H115" s="169"/>
      <c r="I115" s="169"/>
      <c r="J115" s="81"/>
    </row>
    <row r="116" spans="1:10" ht="46.5" customHeight="1">
      <c r="A116" s="82" t="s">
        <v>288</v>
      </c>
      <c r="B116" s="80" t="s">
        <v>234</v>
      </c>
      <c r="C116" s="170">
        <f t="shared" ref="C116:J116" si="19">SUM(C117:C119)</f>
        <v>0</v>
      </c>
      <c r="D116" s="170">
        <f t="shared" si="19"/>
        <v>0</v>
      </c>
      <c r="E116" s="170">
        <f t="shared" si="19"/>
        <v>0</v>
      </c>
      <c r="F116" s="170">
        <f t="shared" si="19"/>
        <v>0</v>
      </c>
      <c r="G116" s="170">
        <f t="shared" si="19"/>
        <v>0</v>
      </c>
      <c r="H116" s="170">
        <f t="shared" si="19"/>
        <v>0</v>
      </c>
      <c r="I116" s="170">
        <f t="shared" si="19"/>
        <v>0</v>
      </c>
      <c r="J116" s="81">
        <f t="shared" si="19"/>
        <v>0</v>
      </c>
    </row>
    <row r="117" spans="1:10" ht="27.75" customHeight="1">
      <c r="A117" s="79" t="s">
        <v>306</v>
      </c>
      <c r="B117" s="80" t="s">
        <v>235</v>
      </c>
      <c r="C117" s="169"/>
      <c r="D117" s="169"/>
      <c r="E117" s="169"/>
      <c r="F117" s="169">
        <f>'6.1. Інша інфо_1'!J51</f>
        <v>0</v>
      </c>
      <c r="G117" s="169"/>
      <c r="H117" s="169"/>
      <c r="I117" s="169"/>
      <c r="J117" s="81"/>
    </row>
    <row r="118" spans="1:10" ht="27.75" customHeight="1">
      <c r="A118" s="79" t="s">
        <v>307</v>
      </c>
      <c r="B118" s="80" t="s">
        <v>236</v>
      </c>
      <c r="C118" s="169"/>
      <c r="D118" s="169"/>
      <c r="E118" s="169"/>
      <c r="F118" s="169">
        <f>'6.1. Інша інфо_1'!J54</f>
        <v>0</v>
      </c>
      <c r="G118" s="169"/>
      <c r="H118" s="169"/>
      <c r="I118" s="169"/>
      <c r="J118" s="81"/>
    </row>
    <row r="119" spans="1:10" ht="27.75" customHeight="1">
      <c r="A119" s="79" t="s">
        <v>308</v>
      </c>
      <c r="B119" s="80" t="s">
        <v>237</v>
      </c>
      <c r="C119" s="169"/>
      <c r="D119" s="169"/>
      <c r="E119" s="169"/>
      <c r="F119" s="169">
        <f>'6.1. Інша інфо_1'!J57</f>
        <v>0</v>
      </c>
      <c r="G119" s="169"/>
      <c r="H119" s="169"/>
      <c r="I119" s="169"/>
      <c r="J119" s="81"/>
    </row>
    <row r="120" spans="1:10" ht="31.5" customHeight="1">
      <c r="A120" s="325" t="s">
        <v>238</v>
      </c>
      <c r="B120" s="325"/>
      <c r="C120" s="325"/>
      <c r="D120" s="325"/>
      <c r="E120" s="325"/>
      <c r="F120" s="325"/>
      <c r="G120" s="325"/>
      <c r="H120" s="325"/>
      <c r="I120" s="325"/>
      <c r="J120" s="325"/>
    </row>
    <row r="121" spans="1:10" s="50" customFormat="1" ht="81">
      <c r="A121" s="91" t="s">
        <v>364</v>
      </c>
      <c r="B121" s="94" t="s">
        <v>239</v>
      </c>
      <c r="C121" s="245">
        <f>SUM(C122:C124)</f>
        <v>95</v>
      </c>
      <c r="D121" s="245">
        <f>SUM(D122:D124)</f>
        <v>95</v>
      </c>
      <c r="E121" s="245">
        <f>SUM(E122:E124)</f>
        <v>87</v>
      </c>
      <c r="F121" s="245">
        <f>SUM(F122:F124)</f>
        <v>86</v>
      </c>
      <c r="G121" s="92" t="s">
        <v>154</v>
      </c>
      <c r="H121" s="92" t="s">
        <v>154</v>
      </c>
      <c r="I121" s="92" t="s">
        <v>154</v>
      </c>
      <c r="J121" s="92" t="s">
        <v>154</v>
      </c>
    </row>
    <row r="122" spans="1:10" ht="27.75" customHeight="1">
      <c r="A122" s="79" t="s">
        <v>166</v>
      </c>
      <c r="B122" s="80" t="s">
        <v>240</v>
      </c>
      <c r="C122" s="244">
        <f>'6.1. Інша інфо_1'!D11</f>
        <v>1</v>
      </c>
      <c r="D122" s="244">
        <f>'6.1. Інша інфо_1'!F11</f>
        <v>1</v>
      </c>
      <c r="E122" s="244">
        <f>'6.1. Інша інфо_1'!H11</f>
        <v>1</v>
      </c>
      <c r="F122" s="244">
        <f>'6.1. Інша інфо_1'!J11</f>
        <v>1</v>
      </c>
      <c r="G122" s="81" t="s">
        <v>154</v>
      </c>
      <c r="H122" s="81" t="s">
        <v>154</v>
      </c>
      <c r="I122" s="81" t="s">
        <v>154</v>
      </c>
      <c r="J122" s="81" t="s">
        <v>154</v>
      </c>
    </row>
    <row r="123" spans="1:10" ht="27.75" customHeight="1">
      <c r="A123" s="79" t="s">
        <v>175</v>
      </c>
      <c r="B123" s="80" t="s">
        <v>241</v>
      </c>
      <c r="C123" s="244">
        <f>'6.1. Інша інфо_1'!D12</f>
        <v>5</v>
      </c>
      <c r="D123" s="244">
        <f>'6.1. Інша інфо_1'!F12</f>
        <v>5</v>
      </c>
      <c r="E123" s="244">
        <f>'6.1. Інша інфо_1'!H12</f>
        <v>5</v>
      </c>
      <c r="F123" s="244">
        <f>'6.1. Інша інфо_1'!J12</f>
        <v>5</v>
      </c>
      <c r="G123" s="81" t="s">
        <v>154</v>
      </c>
      <c r="H123" s="81" t="s">
        <v>154</v>
      </c>
      <c r="I123" s="81" t="s">
        <v>154</v>
      </c>
      <c r="J123" s="81" t="s">
        <v>154</v>
      </c>
    </row>
    <row r="124" spans="1:10" ht="27.75" customHeight="1">
      <c r="A124" s="79" t="s">
        <v>167</v>
      </c>
      <c r="B124" s="80" t="s">
        <v>242</v>
      </c>
      <c r="C124" s="244">
        <f>'6.1. Інша інфо_1'!D13</f>
        <v>89</v>
      </c>
      <c r="D124" s="244">
        <f>'6.1. Інша інфо_1'!F13</f>
        <v>89</v>
      </c>
      <c r="E124" s="244">
        <f>'6.1. Інша інфо_1'!H13</f>
        <v>81</v>
      </c>
      <c r="F124" s="244">
        <f>'6.1. Інша інфо_1'!J13</f>
        <v>80</v>
      </c>
      <c r="G124" s="81" t="s">
        <v>154</v>
      </c>
      <c r="H124" s="81" t="s">
        <v>154</v>
      </c>
      <c r="I124" s="81" t="s">
        <v>154</v>
      </c>
      <c r="J124" s="81" t="s">
        <v>154</v>
      </c>
    </row>
    <row r="125" spans="1:10" ht="27.75" customHeight="1">
      <c r="A125" s="82" t="s">
        <v>5</v>
      </c>
      <c r="B125" s="80" t="s">
        <v>243</v>
      </c>
      <c r="C125" s="252">
        <f>'I. Фін результат'!C91</f>
        <v>6498</v>
      </c>
      <c r="D125" s="252">
        <f>'I. Фін результат'!D91</f>
        <v>6856</v>
      </c>
      <c r="E125" s="252">
        <f>'I. Фін результат'!E91</f>
        <v>3935</v>
      </c>
      <c r="F125" s="252">
        <f>'I. Фін результат'!F91</f>
        <v>7238</v>
      </c>
      <c r="G125" s="83" t="s">
        <v>154</v>
      </c>
      <c r="H125" s="83" t="s">
        <v>154</v>
      </c>
      <c r="I125" s="83" t="s">
        <v>154</v>
      </c>
      <c r="J125" s="81" t="s">
        <v>154</v>
      </c>
    </row>
    <row r="126" spans="1:10" s="50" customFormat="1" ht="48.75" customHeight="1">
      <c r="A126" s="91" t="s">
        <v>309</v>
      </c>
      <c r="B126" s="94" t="s">
        <v>244</v>
      </c>
      <c r="C126" s="245">
        <f>'6.1. Інша інфо_1'!D22</f>
        <v>5700</v>
      </c>
      <c r="D126" s="245">
        <f>'6.1. Інша інфо_1'!F22</f>
        <v>6014.0350877192977</v>
      </c>
      <c r="E126" s="245">
        <f>'6.1. Інша інфо_1'!H22</f>
        <v>6461.4121510673231</v>
      </c>
      <c r="F126" s="245">
        <f>'6.1. Інша інфо_1'!J22</f>
        <v>7013.5658914728683</v>
      </c>
      <c r="G126" s="92" t="s">
        <v>154</v>
      </c>
      <c r="H126" s="92" t="s">
        <v>154</v>
      </c>
      <c r="I126" s="92" t="s">
        <v>154</v>
      </c>
      <c r="J126" s="92" t="s">
        <v>154</v>
      </c>
    </row>
    <row r="127" spans="1:10" ht="27.75" customHeight="1">
      <c r="A127" s="79" t="s">
        <v>166</v>
      </c>
      <c r="B127" s="80" t="s">
        <v>245</v>
      </c>
      <c r="C127" s="244">
        <f>'6.1. Інша інфо_1'!D23</f>
        <v>15000</v>
      </c>
      <c r="D127" s="244">
        <f>'6.1. Інша інфо_1'!F23</f>
        <v>13333.333333333334</v>
      </c>
      <c r="E127" s="244">
        <f>'6.1. Інша інфо_1'!H23</f>
        <v>14500</v>
      </c>
      <c r="F127" s="244">
        <f>'6.1. Інша інфо_1'!J23</f>
        <v>15750</v>
      </c>
      <c r="G127" s="81" t="s">
        <v>154</v>
      </c>
      <c r="H127" s="81" t="s">
        <v>154</v>
      </c>
      <c r="I127" s="81" t="s">
        <v>154</v>
      </c>
      <c r="J127" s="81" t="s">
        <v>154</v>
      </c>
    </row>
    <row r="128" spans="1:10" ht="27.75" customHeight="1">
      <c r="A128" s="79" t="s">
        <v>175</v>
      </c>
      <c r="B128" s="80" t="s">
        <v>246</v>
      </c>
      <c r="C128" s="244">
        <f>'6.1. Інша інфо_1'!D24</f>
        <v>7700</v>
      </c>
      <c r="D128" s="244">
        <f>'6.1. Інша інфо_1'!F24</f>
        <v>9933.3333333333339</v>
      </c>
      <c r="E128" s="244">
        <f>'6.1. Інша інфо_1'!H24</f>
        <v>9525</v>
      </c>
      <c r="F128" s="244">
        <f>'6.1. Інша інфо_1'!J24</f>
        <v>9600</v>
      </c>
      <c r="G128" s="81" t="s">
        <v>154</v>
      </c>
      <c r="H128" s="81" t="s">
        <v>154</v>
      </c>
      <c r="I128" s="81" t="s">
        <v>154</v>
      </c>
      <c r="J128" s="81" t="s">
        <v>154</v>
      </c>
    </row>
    <row r="129" spans="1:10" ht="27.75" customHeight="1">
      <c r="A129" s="79" t="s">
        <v>167</v>
      </c>
      <c r="B129" s="80" t="s">
        <v>247</v>
      </c>
      <c r="C129" s="244">
        <f>'6.1. Інша інфо_1'!D25</f>
        <v>5483.1460674157306</v>
      </c>
      <c r="D129" s="244">
        <f>'6.1. Інша інфо_1'!F25</f>
        <v>5711.6104868913853</v>
      </c>
      <c r="E129" s="244">
        <f>'6.1. Інша інфо_1'!H25</f>
        <v>5961.1992945326274</v>
      </c>
      <c r="F129" s="244">
        <f>'6.1. Інша інфо_1'!J25</f>
        <v>6742.708333333333</v>
      </c>
      <c r="G129" s="81" t="s">
        <v>154</v>
      </c>
      <c r="H129" s="81" t="s">
        <v>154</v>
      </c>
      <c r="I129" s="81" t="s">
        <v>154</v>
      </c>
      <c r="J129" s="81" t="s">
        <v>154</v>
      </c>
    </row>
    <row r="130" spans="1:10" s="50" customFormat="1">
      <c r="A130" s="95"/>
      <c r="C130" s="96"/>
      <c r="D130" s="97"/>
      <c r="E130" s="97"/>
      <c r="F130" s="97"/>
      <c r="G130" s="98"/>
      <c r="H130" s="98"/>
      <c r="I130" s="98"/>
      <c r="J130" s="98"/>
    </row>
    <row r="131" spans="1:10" s="50" customFormat="1">
      <c r="A131" s="95"/>
      <c r="C131" s="96"/>
      <c r="D131" s="97"/>
      <c r="E131" s="97"/>
      <c r="F131" s="97"/>
      <c r="G131" s="98"/>
      <c r="H131" s="98"/>
      <c r="I131" s="98"/>
      <c r="J131" s="98"/>
    </row>
    <row r="132" spans="1:10" s="50" customFormat="1" ht="28.5" customHeight="1">
      <c r="A132" s="105" t="s">
        <v>365</v>
      </c>
      <c r="B132" s="99"/>
      <c r="C132" s="341" t="s">
        <v>86</v>
      </c>
      <c r="D132" s="342"/>
      <c r="E132" s="342"/>
      <c r="F132" s="342"/>
      <c r="G132" s="100"/>
      <c r="H132" s="343" t="s">
        <v>471</v>
      </c>
      <c r="I132" s="343"/>
      <c r="J132" s="343"/>
    </row>
    <row r="133" spans="1:10" s="50" customFormat="1">
      <c r="A133" s="50" t="s">
        <v>68</v>
      </c>
      <c r="B133" s="47"/>
      <c r="C133" s="339" t="s">
        <v>69</v>
      </c>
      <c r="D133" s="339"/>
      <c r="E133" s="339"/>
      <c r="F133" s="339"/>
      <c r="G133" s="76"/>
      <c r="H133" s="340" t="s">
        <v>83</v>
      </c>
      <c r="I133" s="340"/>
      <c r="J133" s="340"/>
    </row>
    <row r="134" spans="1:10" s="50" customFormat="1">
      <c r="A134" s="102"/>
      <c r="F134" s="47"/>
      <c r="G134" s="47"/>
      <c r="H134" s="47"/>
      <c r="I134" s="47"/>
      <c r="J134" s="47"/>
    </row>
    <row r="135" spans="1:10" s="50" customFormat="1">
      <c r="A135" s="102"/>
      <c r="F135" s="47"/>
      <c r="G135" s="47"/>
      <c r="H135" s="47"/>
      <c r="I135" s="47"/>
      <c r="J135" s="47"/>
    </row>
    <row r="136" spans="1:10" s="50" customFormat="1">
      <c r="A136" s="102"/>
      <c r="F136" s="47"/>
      <c r="G136" s="47"/>
      <c r="H136" s="47"/>
      <c r="I136" s="47"/>
      <c r="J136" s="47"/>
    </row>
    <row r="137" spans="1:10" s="50" customFormat="1">
      <c r="A137" s="102"/>
      <c r="F137" s="47"/>
      <c r="G137" s="47"/>
      <c r="H137" s="47"/>
      <c r="I137" s="47"/>
      <c r="J137" s="47"/>
    </row>
    <row r="138" spans="1:10" s="50" customFormat="1">
      <c r="A138" s="102"/>
      <c r="F138" s="47"/>
      <c r="G138" s="47"/>
      <c r="H138" s="47"/>
      <c r="I138" s="47"/>
      <c r="J138" s="47"/>
    </row>
    <row r="139" spans="1:10" s="50" customFormat="1">
      <c r="A139" s="102"/>
      <c r="F139" s="47"/>
      <c r="G139" s="47"/>
      <c r="H139" s="47"/>
      <c r="I139" s="47"/>
      <c r="J139" s="47"/>
    </row>
    <row r="140" spans="1:10" s="50" customFormat="1">
      <c r="A140" s="102"/>
      <c r="F140" s="47"/>
      <c r="G140" s="47"/>
      <c r="H140" s="47"/>
      <c r="I140" s="47"/>
      <c r="J140" s="47"/>
    </row>
    <row r="141" spans="1:10" s="50" customFormat="1">
      <c r="A141" s="102"/>
      <c r="F141" s="47"/>
      <c r="G141" s="47"/>
      <c r="H141" s="47"/>
      <c r="I141" s="47"/>
      <c r="J141" s="47"/>
    </row>
    <row r="142" spans="1:10" s="50" customFormat="1">
      <c r="A142" s="102"/>
      <c r="F142" s="47"/>
      <c r="G142" s="47"/>
      <c r="H142" s="47"/>
      <c r="I142" s="47"/>
      <c r="J142" s="47"/>
    </row>
    <row r="143" spans="1:10" s="50" customFormat="1">
      <c r="A143" s="102"/>
      <c r="F143" s="47"/>
      <c r="G143" s="47"/>
      <c r="H143" s="47"/>
      <c r="I143" s="47"/>
      <c r="J143" s="47"/>
    </row>
    <row r="144" spans="1:10" s="50" customFormat="1">
      <c r="A144" s="102"/>
      <c r="F144" s="47"/>
      <c r="G144" s="47"/>
      <c r="H144" s="47"/>
      <c r="I144" s="47"/>
      <c r="J144" s="47"/>
    </row>
    <row r="145" spans="1:10" s="50" customFormat="1">
      <c r="A145" s="102"/>
      <c r="F145" s="47"/>
      <c r="G145" s="47"/>
      <c r="H145" s="47"/>
      <c r="I145" s="47"/>
      <c r="J145" s="47"/>
    </row>
    <row r="146" spans="1:10" s="50" customFormat="1">
      <c r="A146" s="102"/>
      <c r="F146" s="47"/>
      <c r="G146" s="47"/>
      <c r="H146" s="47"/>
      <c r="I146" s="47"/>
      <c r="J146" s="47"/>
    </row>
    <row r="147" spans="1:10" s="50" customFormat="1">
      <c r="A147" s="102"/>
      <c r="F147" s="47"/>
      <c r="G147" s="47"/>
      <c r="H147" s="47"/>
      <c r="I147" s="47"/>
      <c r="J147" s="47"/>
    </row>
    <row r="148" spans="1:10" s="50" customFormat="1">
      <c r="A148" s="102"/>
      <c r="F148" s="47"/>
      <c r="G148" s="47"/>
      <c r="H148" s="47"/>
      <c r="I148" s="47"/>
      <c r="J148" s="47"/>
    </row>
    <row r="149" spans="1:10" s="50" customFormat="1">
      <c r="A149" s="102"/>
      <c r="F149" s="47"/>
      <c r="G149" s="47"/>
      <c r="H149" s="47"/>
      <c r="I149" s="47"/>
      <c r="J149" s="47"/>
    </row>
    <row r="150" spans="1:10" s="50" customFormat="1">
      <c r="A150" s="102"/>
      <c r="F150" s="47"/>
      <c r="G150" s="47"/>
      <c r="H150" s="47"/>
      <c r="I150" s="47"/>
      <c r="J150" s="47"/>
    </row>
    <row r="151" spans="1:10" s="50" customFormat="1">
      <c r="A151" s="102"/>
      <c r="F151" s="47"/>
      <c r="G151" s="47"/>
      <c r="H151" s="47"/>
      <c r="I151" s="47"/>
      <c r="J151" s="47"/>
    </row>
    <row r="152" spans="1:10" s="50" customFormat="1">
      <c r="A152" s="102"/>
      <c r="F152" s="47"/>
      <c r="G152" s="47"/>
      <c r="H152" s="47"/>
      <c r="I152" s="47"/>
      <c r="J152" s="47"/>
    </row>
    <row r="153" spans="1:10" s="50" customFormat="1">
      <c r="A153" s="102"/>
      <c r="F153" s="47"/>
      <c r="G153" s="47"/>
      <c r="H153" s="47"/>
      <c r="I153" s="47"/>
      <c r="J153" s="47"/>
    </row>
    <row r="154" spans="1:10" s="50" customFormat="1">
      <c r="A154" s="102"/>
      <c r="F154" s="47"/>
      <c r="G154" s="47"/>
      <c r="H154" s="47"/>
      <c r="I154" s="47"/>
      <c r="J154" s="47"/>
    </row>
    <row r="155" spans="1:10" s="50" customFormat="1">
      <c r="A155" s="102"/>
      <c r="F155" s="47"/>
      <c r="G155" s="47"/>
      <c r="H155" s="47"/>
      <c r="I155" s="47"/>
      <c r="J155" s="47"/>
    </row>
    <row r="156" spans="1:10" s="50" customFormat="1">
      <c r="A156" s="102"/>
      <c r="F156" s="47"/>
      <c r="G156" s="47"/>
      <c r="H156" s="47"/>
      <c r="I156" s="47"/>
      <c r="J156" s="47"/>
    </row>
    <row r="157" spans="1:10" s="50" customFormat="1">
      <c r="A157" s="102"/>
      <c r="F157" s="47"/>
      <c r="G157" s="47"/>
      <c r="H157" s="47"/>
      <c r="I157" s="47"/>
      <c r="J157" s="47"/>
    </row>
    <row r="158" spans="1:10" s="50" customFormat="1">
      <c r="A158" s="102"/>
      <c r="F158" s="47"/>
      <c r="G158" s="47"/>
      <c r="H158" s="47"/>
      <c r="I158" s="47"/>
      <c r="J158" s="47"/>
    </row>
    <row r="159" spans="1:10" s="50" customFormat="1">
      <c r="A159" s="102"/>
      <c r="F159" s="47"/>
      <c r="G159" s="47"/>
      <c r="H159" s="47"/>
      <c r="I159" s="47"/>
      <c r="J159" s="47"/>
    </row>
    <row r="160" spans="1:10" s="50" customFormat="1">
      <c r="A160" s="102"/>
      <c r="F160" s="47"/>
      <c r="G160" s="47"/>
      <c r="H160" s="47"/>
      <c r="I160" s="47"/>
      <c r="J160" s="47"/>
    </row>
    <row r="161" spans="1:10" s="50" customFormat="1">
      <c r="A161" s="102"/>
      <c r="F161" s="47"/>
      <c r="G161" s="47"/>
      <c r="H161" s="47"/>
      <c r="I161" s="47"/>
      <c r="J161" s="47"/>
    </row>
    <row r="162" spans="1:10" s="50" customFormat="1">
      <c r="A162" s="102"/>
      <c r="F162" s="47"/>
      <c r="G162" s="47"/>
      <c r="H162" s="47"/>
      <c r="I162" s="47"/>
      <c r="J162" s="47"/>
    </row>
    <row r="163" spans="1:10" s="50" customFormat="1">
      <c r="A163" s="102"/>
      <c r="F163" s="47"/>
      <c r="G163" s="47"/>
      <c r="H163" s="47"/>
      <c r="I163" s="47"/>
      <c r="J163" s="47"/>
    </row>
    <row r="164" spans="1:10" s="50" customFormat="1">
      <c r="A164" s="102"/>
      <c r="F164" s="47"/>
      <c r="G164" s="47"/>
      <c r="H164" s="47"/>
      <c r="I164" s="47"/>
      <c r="J164" s="47"/>
    </row>
    <row r="165" spans="1:10" s="50" customFormat="1">
      <c r="A165" s="102"/>
      <c r="F165" s="47"/>
      <c r="G165" s="47"/>
      <c r="H165" s="47"/>
      <c r="I165" s="47"/>
      <c r="J165" s="47"/>
    </row>
    <row r="166" spans="1:10" s="50" customFormat="1">
      <c r="A166" s="102"/>
      <c r="F166" s="47"/>
      <c r="G166" s="47"/>
      <c r="H166" s="47"/>
      <c r="I166" s="47"/>
      <c r="J166" s="47"/>
    </row>
    <row r="167" spans="1:10" s="50" customFormat="1">
      <c r="A167" s="102"/>
      <c r="F167" s="47"/>
      <c r="G167" s="47"/>
      <c r="H167" s="47"/>
      <c r="I167" s="47"/>
      <c r="J167" s="47"/>
    </row>
    <row r="168" spans="1:10" s="50" customFormat="1">
      <c r="A168" s="102"/>
      <c r="F168" s="47"/>
      <c r="G168" s="47"/>
      <c r="H168" s="47"/>
      <c r="I168" s="47"/>
      <c r="J168" s="47"/>
    </row>
    <row r="169" spans="1:10" s="50" customFormat="1">
      <c r="A169" s="102"/>
      <c r="F169" s="47"/>
      <c r="G169" s="47"/>
      <c r="H169" s="47"/>
      <c r="I169" s="47"/>
      <c r="J169" s="47"/>
    </row>
    <row r="170" spans="1:10" s="50" customFormat="1">
      <c r="A170" s="102"/>
      <c r="F170" s="47"/>
      <c r="G170" s="47"/>
      <c r="H170" s="47"/>
      <c r="I170" s="47"/>
      <c r="J170" s="47"/>
    </row>
    <row r="171" spans="1:10" s="50" customFormat="1">
      <c r="A171" s="102"/>
      <c r="F171" s="47"/>
      <c r="G171" s="47"/>
      <c r="H171" s="47"/>
      <c r="I171" s="47"/>
      <c r="J171" s="47"/>
    </row>
    <row r="172" spans="1:10" s="50" customFormat="1">
      <c r="A172" s="102"/>
      <c r="F172" s="47"/>
      <c r="G172" s="47"/>
      <c r="H172" s="47"/>
      <c r="I172" s="47"/>
      <c r="J172" s="47"/>
    </row>
    <row r="173" spans="1:10" s="50" customFormat="1">
      <c r="A173" s="102"/>
      <c r="F173" s="47"/>
      <c r="G173" s="47"/>
      <c r="H173" s="47"/>
      <c r="I173" s="47"/>
      <c r="J173" s="47"/>
    </row>
    <row r="174" spans="1:10" s="50" customFormat="1">
      <c r="A174" s="102"/>
      <c r="F174" s="47"/>
      <c r="G174" s="47"/>
      <c r="H174" s="47"/>
      <c r="I174" s="47"/>
      <c r="J174" s="47"/>
    </row>
    <row r="175" spans="1:10" s="50" customFormat="1">
      <c r="A175" s="102"/>
      <c r="F175" s="47"/>
      <c r="G175" s="47"/>
      <c r="H175" s="47"/>
      <c r="I175" s="47"/>
      <c r="J175" s="47"/>
    </row>
    <row r="176" spans="1:10" s="50" customFormat="1">
      <c r="A176" s="102"/>
      <c r="F176" s="47"/>
      <c r="G176" s="47"/>
      <c r="H176" s="47"/>
      <c r="I176" s="47"/>
      <c r="J176" s="47"/>
    </row>
    <row r="177" spans="1:10" s="50" customFormat="1">
      <c r="A177" s="102"/>
      <c r="F177" s="47"/>
      <c r="G177" s="47"/>
      <c r="H177" s="47"/>
      <c r="I177" s="47"/>
      <c r="J177" s="47"/>
    </row>
    <row r="178" spans="1:10" s="50" customFormat="1">
      <c r="A178" s="102"/>
      <c r="F178" s="47"/>
      <c r="G178" s="47"/>
      <c r="H178" s="47"/>
      <c r="I178" s="47"/>
      <c r="J178" s="47"/>
    </row>
    <row r="179" spans="1:10" s="50" customFormat="1">
      <c r="A179" s="102"/>
      <c r="F179" s="47"/>
      <c r="G179" s="47"/>
      <c r="H179" s="47"/>
      <c r="I179" s="47"/>
      <c r="J179" s="47"/>
    </row>
    <row r="180" spans="1:10" s="50" customFormat="1">
      <c r="A180" s="102"/>
      <c r="F180" s="47"/>
      <c r="G180" s="47"/>
      <c r="H180" s="47"/>
      <c r="I180" s="47"/>
      <c r="J180" s="47"/>
    </row>
    <row r="181" spans="1:10" s="50" customFormat="1">
      <c r="A181" s="102"/>
      <c r="F181" s="47"/>
      <c r="G181" s="47"/>
      <c r="H181" s="47"/>
      <c r="I181" s="47"/>
      <c r="J181" s="47"/>
    </row>
    <row r="182" spans="1:10" s="50" customFormat="1">
      <c r="A182" s="102"/>
      <c r="F182" s="47"/>
      <c r="G182" s="47"/>
      <c r="H182" s="47"/>
      <c r="I182" s="47"/>
      <c r="J182" s="47"/>
    </row>
    <row r="183" spans="1:10" s="50" customFormat="1">
      <c r="A183" s="102"/>
      <c r="F183" s="47"/>
      <c r="G183" s="47"/>
      <c r="H183" s="47"/>
      <c r="I183" s="47"/>
      <c r="J183" s="47"/>
    </row>
    <row r="184" spans="1:10" s="50" customFormat="1">
      <c r="A184" s="102"/>
      <c r="F184" s="47"/>
      <c r="G184" s="47"/>
      <c r="H184" s="47"/>
      <c r="I184" s="47"/>
      <c r="J184" s="47"/>
    </row>
    <row r="185" spans="1:10" s="50" customFormat="1">
      <c r="A185" s="102"/>
      <c r="F185" s="47"/>
      <c r="G185" s="47"/>
      <c r="H185" s="47"/>
      <c r="I185" s="47"/>
      <c r="J185" s="47"/>
    </row>
    <row r="186" spans="1:10" s="50" customFormat="1">
      <c r="A186" s="102"/>
      <c r="F186" s="47"/>
      <c r="G186" s="47"/>
      <c r="H186" s="47"/>
      <c r="I186" s="47"/>
      <c r="J186" s="47"/>
    </row>
    <row r="187" spans="1:10" s="50" customFormat="1">
      <c r="A187" s="102"/>
      <c r="F187" s="47"/>
      <c r="G187" s="47"/>
      <c r="H187" s="47"/>
      <c r="I187" s="47"/>
      <c r="J187" s="47"/>
    </row>
    <row r="188" spans="1:10" s="50" customFormat="1">
      <c r="A188" s="102"/>
      <c r="F188" s="47"/>
      <c r="G188" s="47"/>
      <c r="H188" s="47"/>
      <c r="I188" s="47"/>
      <c r="J188" s="47"/>
    </row>
    <row r="189" spans="1:10" s="50" customFormat="1">
      <c r="A189" s="102"/>
      <c r="F189" s="47"/>
      <c r="G189" s="47"/>
      <c r="H189" s="47"/>
      <c r="I189" s="47"/>
      <c r="J189" s="47"/>
    </row>
    <row r="190" spans="1:10" s="50" customFormat="1">
      <c r="A190" s="102"/>
      <c r="F190" s="47"/>
      <c r="G190" s="47"/>
      <c r="H190" s="47"/>
      <c r="I190" s="47"/>
      <c r="J190" s="47"/>
    </row>
    <row r="191" spans="1:10" s="50" customFormat="1">
      <c r="A191" s="102"/>
      <c r="F191" s="47"/>
      <c r="G191" s="47"/>
      <c r="H191" s="47"/>
      <c r="I191" s="47"/>
      <c r="J191" s="47"/>
    </row>
    <row r="192" spans="1:10" s="50" customFormat="1">
      <c r="A192" s="102"/>
      <c r="F192" s="47"/>
      <c r="G192" s="47"/>
      <c r="H192" s="47"/>
      <c r="I192" s="47"/>
      <c r="J192" s="47"/>
    </row>
    <row r="193" spans="1:10" s="50" customFormat="1">
      <c r="A193" s="102"/>
      <c r="F193" s="47"/>
      <c r="G193" s="47"/>
      <c r="H193" s="47"/>
      <c r="I193" s="47"/>
      <c r="J193" s="47"/>
    </row>
    <row r="194" spans="1:10" s="50" customFormat="1">
      <c r="A194" s="102"/>
      <c r="F194" s="47"/>
      <c r="G194" s="47"/>
      <c r="H194" s="47"/>
      <c r="I194" s="47"/>
      <c r="J194" s="47"/>
    </row>
    <row r="195" spans="1:10" s="50" customFormat="1">
      <c r="A195" s="102"/>
      <c r="F195" s="47"/>
      <c r="G195" s="47"/>
      <c r="H195" s="47"/>
      <c r="I195" s="47"/>
      <c r="J195" s="47"/>
    </row>
    <row r="196" spans="1:10" s="50" customFormat="1">
      <c r="A196" s="102"/>
      <c r="F196" s="47"/>
      <c r="G196" s="47"/>
      <c r="H196" s="47"/>
      <c r="I196" s="47"/>
      <c r="J196" s="47"/>
    </row>
    <row r="197" spans="1:10" s="50" customFormat="1">
      <c r="A197" s="102"/>
      <c r="F197" s="47"/>
      <c r="G197" s="47"/>
      <c r="H197" s="47"/>
      <c r="I197" s="47"/>
      <c r="J197" s="47"/>
    </row>
    <row r="198" spans="1:10" s="50" customFormat="1">
      <c r="A198" s="102"/>
      <c r="F198" s="47"/>
      <c r="G198" s="47"/>
      <c r="H198" s="47"/>
      <c r="I198" s="47"/>
      <c r="J198" s="47"/>
    </row>
    <row r="199" spans="1:10" s="50" customFormat="1">
      <c r="A199" s="102"/>
      <c r="F199" s="47"/>
      <c r="G199" s="47"/>
      <c r="H199" s="47"/>
      <c r="I199" s="47"/>
      <c r="J199" s="47"/>
    </row>
    <row r="200" spans="1:10" s="50" customFormat="1">
      <c r="A200" s="102"/>
      <c r="F200" s="47"/>
      <c r="G200" s="47"/>
      <c r="H200" s="47"/>
      <c r="I200" s="47"/>
      <c r="J200" s="47"/>
    </row>
    <row r="201" spans="1:10" s="50" customFormat="1">
      <c r="A201" s="102"/>
      <c r="F201" s="47"/>
      <c r="G201" s="47"/>
      <c r="H201" s="47"/>
      <c r="I201" s="47"/>
      <c r="J201" s="47"/>
    </row>
    <row r="202" spans="1:10" s="50" customFormat="1">
      <c r="A202" s="102"/>
      <c r="F202" s="47"/>
      <c r="G202" s="47"/>
      <c r="H202" s="47"/>
      <c r="I202" s="47"/>
      <c r="J202" s="47"/>
    </row>
    <row r="203" spans="1:10" s="50" customFormat="1">
      <c r="A203" s="102"/>
      <c r="F203" s="47"/>
      <c r="G203" s="47"/>
      <c r="H203" s="47"/>
      <c r="I203" s="47"/>
      <c r="J203" s="47"/>
    </row>
    <row r="204" spans="1:10" s="50" customFormat="1">
      <c r="A204" s="102"/>
      <c r="F204" s="47"/>
      <c r="G204" s="47"/>
      <c r="H204" s="47"/>
      <c r="I204" s="47"/>
      <c r="J204" s="47"/>
    </row>
    <row r="205" spans="1:10" s="50" customFormat="1">
      <c r="A205" s="102"/>
      <c r="F205" s="47"/>
      <c r="G205" s="47"/>
      <c r="H205" s="47"/>
      <c r="I205" s="47"/>
      <c r="J205" s="47"/>
    </row>
    <row r="206" spans="1:10" s="50" customFormat="1">
      <c r="A206" s="102"/>
      <c r="F206" s="47"/>
      <c r="G206" s="47"/>
      <c r="H206" s="47"/>
      <c r="I206" s="47"/>
      <c r="J206" s="47"/>
    </row>
    <row r="207" spans="1:10" s="50" customFormat="1">
      <c r="A207" s="102"/>
      <c r="F207" s="47"/>
      <c r="G207" s="47"/>
      <c r="H207" s="47"/>
      <c r="I207" s="47"/>
      <c r="J207" s="47"/>
    </row>
    <row r="208" spans="1:10" s="50" customFormat="1">
      <c r="A208" s="102"/>
      <c r="F208" s="47"/>
      <c r="G208" s="47"/>
      <c r="H208" s="47"/>
      <c r="I208" s="47"/>
      <c r="J208" s="47"/>
    </row>
    <row r="209" spans="1:10" s="50" customFormat="1">
      <c r="A209" s="102"/>
      <c r="F209" s="47"/>
      <c r="G209" s="47"/>
      <c r="H209" s="47"/>
      <c r="I209" s="47"/>
      <c r="J209" s="47"/>
    </row>
    <row r="210" spans="1:10" s="50" customFormat="1">
      <c r="A210" s="102"/>
      <c r="F210" s="47"/>
      <c r="G210" s="47"/>
      <c r="H210" s="47"/>
      <c r="I210" s="47"/>
      <c r="J210" s="47"/>
    </row>
    <row r="211" spans="1:10" s="50" customFormat="1">
      <c r="A211" s="102"/>
      <c r="F211" s="47"/>
      <c r="G211" s="47"/>
      <c r="H211" s="47"/>
      <c r="I211" s="47"/>
      <c r="J211" s="47"/>
    </row>
    <row r="212" spans="1:10" s="50" customFormat="1">
      <c r="A212" s="102"/>
      <c r="F212" s="47"/>
      <c r="G212" s="47"/>
      <c r="H212" s="47"/>
      <c r="I212" s="47"/>
      <c r="J212" s="47"/>
    </row>
    <row r="213" spans="1:10" s="50" customFormat="1">
      <c r="A213" s="102"/>
      <c r="F213" s="47"/>
      <c r="G213" s="47"/>
      <c r="H213" s="47"/>
      <c r="I213" s="47"/>
      <c r="J213" s="47"/>
    </row>
    <row r="214" spans="1:10" s="50" customFormat="1">
      <c r="A214" s="102"/>
      <c r="F214" s="47"/>
      <c r="G214" s="47"/>
      <c r="H214" s="47"/>
      <c r="I214" s="47"/>
      <c r="J214" s="47"/>
    </row>
    <row r="215" spans="1:10" s="50" customFormat="1">
      <c r="A215" s="102"/>
      <c r="F215" s="47"/>
      <c r="G215" s="47"/>
      <c r="H215" s="47"/>
      <c r="I215" s="47"/>
      <c r="J215" s="47"/>
    </row>
    <row r="216" spans="1:10" s="50" customFormat="1">
      <c r="A216" s="102"/>
      <c r="F216" s="47"/>
      <c r="G216" s="47"/>
      <c r="H216" s="47"/>
      <c r="I216" s="47"/>
      <c r="J216" s="47"/>
    </row>
    <row r="217" spans="1:10" s="50" customFormat="1">
      <c r="A217" s="102"/>
      <c r="F217" s="47"/>
      <c r="G217" s="47"/>
      <c r="H217" s="47"/>
      <c r="I217" s="47"/>
      <c r="J217" s="47"/>
    </row>
    <row r="218" spans="1:10" s="50" customFormat="1">
      <c r="A218" s="102"/>
      <c r="F218" s="47"/>
      <c r="G218" s="47"/>
      <c r="H218" s="47"/>
      <c r="I218" s="47"/>
      <c r="J218" s="47"/>
    </row>
    <row r="219" spans="1:10" s="50" customFormat="1">
      <c r="A219" s="102"/>
      <c r="F219" s="47"/>
      <c r="G219" s="47"/>
      <c r="H219" s="47"/>
      <c r="I219" s="47"/>
      <c r="J219" s="47"/>
    </row>
    <row r="220" spans="1:10" s="50" customFormat="1">
      <c r="A220" s="102"/>
      <c r="F220" s="47"/>
      <c r="G220" s="47"/>
      <c r="H220" s="47"/>
      <c r="I220" s="47"/>
      <c r="J220" s="47"/>
    </row>
    <row r="221" spans="1:10" s="50" customFormat="1">
      <c r="A221" s="102"/>
      <c r="F221" s="47"/>
      <c r="G221" s="47"/>
      <c r="H221" s="47"/>
      <c r="I221" s="47"/>
      <c r="J221" s="47"/>
    </row>
    <row r="222" spans="1:10" s="50" customFormat="1">
      <c r="A222" s="102"/>
      <c r="F222" s="47"/>
      <c r="G222" s="47"/>
      <c r="H222" s="47"/>
      <c r="I222" s="47"/>
      <c r="J222" s="47"/>
    </row>
    <row r="223" spans="1:10" s="50" customFormat="1">
      <c r="A223" s="102"/>
      <c r="F223" s="47"/>
      <c r="G223" s="47"/>
      <c r="H223" s="47"/>
      <c r="I223" s="47"/>
      <c r="J223" s="47"/>
    </row>
    <row r="224" spans="1:10" s="50" customFormat="1">
      <c r="A224" s="102"/>
      <c r="F224" s="47"/>
      <c r="G224" s="47"/>
      <c r="H224" s="47"/>
      <c r="I224" s="47"/>
      <c r="J224" s="47"/>
    </row>
    <row r="225" spans="1:10" s="50" customFormat="1">
      <c r="A225" s="102"/>
      <c r="F225" s="47"/>
      <c r="G225" s="47"/>
      <c r="H225" s="47"/>
      <c r="I225" s="47"/>
      <c r="J225" s="47"/>
    </row>
    <row r="226" spans="1:10" s="50" customFormat="1">
      <c r="A226" s="102"/>
      <c r="F226" s="47"/>
      <c r="G226" s="47"/>
      <c r="H226" s="47"/>
      <c r="I226" s="47"/>
      <c r="J226" s="47"/>
    </row>
    <row r="227" spans="1:10" s="50" customFormat="1">
      <c r="A227" s="102"/>
      <c r="F227" s="47"/>
      <c r="G227" s="47"/>
      <c r="H227" s="47"/>
      <c r="I227" s="47"/>
      <c r="J227" s="47"/>
    </row>
    <row r="228" spans="1:10" s="50" customFormat="1">
      <c r="A228" s="102"/>
      <c r="F228" s="47"/>
      <c r="G228" s="47"/>
      <c r="H228" s="47"/>
      <c r="I228" s="47"/>
      <c r="J228" s="47"/>
    </row>
    <row r="229" spans="1:10" s="50" customFormat="1">
      <c r="A229" s="102"/>
      <c r="F229" s="47"/>
      <c r="G229" s="47"/>
      <c r="H229" s="47"/>
      <c r="I229" s="47"/>
      <c r="J229" s="47"/>
    </row>
    <row r="230" spans="1:10" s="50" customFormat="1">
      <c r="A230" s="102"/>
      <c r="F230" s="47"/>
      <c r="G230" s="47"/>
      <c r="H230" s="47"/>
      <c r="I230" s="47"/>
      <c r="J230" s="47"/>
    </row>
    <row r="231" spans="1:10" s="50" customFormat="1">
      <c r="A231" s="102"/>
      <c r="F231" s="47"/>
      <c r="G231" s="47"/>
      <c r="H231" s="47"/>
      <c r="I231" s="47"/>
      <c r="J231" s="47"/>
    </row>
    <row r="232" spans="1:10" s="50" customFormat="1">
      <c r="A232" s="102"/>
      <c r="F232" s="47"/>
      <c r="G232" s="47"/>
      <c r="H232" s="47"/>
      <c r="I232" s="47"/>
      <c r="J232" s="47"/>
    </row>
    <row r="233" spans="1:10" s="50" customFormat="1">
      <c r="A233" s="102"/>
      <c r="F233" s="47"/>
      <c r="G233" s="47"/>
      <c r="H233" s="47"/>
      <c r="I233" s="47"/>
      <c r="J233" s="47"/>
    </row>
    <row r="234" spans="1:10" s="50" customFormat="1">
      <c r="A234" s="102"/>
      <c r="F234" s="47"/>
      <c r="G234" s="47"/>
      <c r="H234" s="47"/>
      <c r="I234" s="47"/>
      <c r="J234" s="47"/>
    </row>
    <row r="235" spans="1:10" s="50" customFormat="1">
      <c r="A235" s="102"/>
      <c r="F235" s="47"/>
      <c r="G235" s="47"/>
      <c r="H235" s="47"/>
      <c r="I235" s="47"/>
      <c r="J235" s="47"/>
    </row>
    <row r="236" spans="1:10" s="50" customFormat="1">
      <c r="A236" s="102"/>
      <c r="F236" s="47"/>
      <c r="G236" s="47"/>
      <c r="H236" s="47"/>
      <c r="I236" s="47"/>
      <c r="J236" s="47"/>
    </row>
    <row r="237" spans="1:10" s="50" customFormat="1">
      <c r="A237" s="102"/>
      <c r="F237" s="47"/>
      <c r="G237" s="47"/>
      <c r="H237" s="47"/>
      <c r="I237" s="47"/>
      <c r="J237" s="47"/>
    </row>
    <row r="238" spans="1:10" s="50" customFormat="1">
      <c r="A238" s="102"/>
      <c r="F238" s="47"/>
      <c r="G238" s="47"/>
      <c r="H238" s="47"/>
      <c r="I238" s="47"/>
      <c r="J238" s="47"/>
    </row>
    <row r="239" spans="1:10" s="50" customFormat="1">
      <c r="A239" s="102"/>
      <c r="F239" s="47"/>
      <c r="G239" s="47"/>
      <c r="H239" s="47"/>
      <c r="I239" s="47"/>
      <c r="J239" s="47"/>
    </row>
    <row r="240" spans="1:10" s="50" customFormat="1">
      <c r="A240" s="102"/>
      <c r="F240" s="47"/>
      <c r="G240" s="47"/>
      <c r="H240" s="47"/>
      <c r="I240" s="47"/>
      <c r="J240" s="47"/>
    </row>
    <row r="241" spans="1:10" s="50" customFormat="1">
      <c r="A241" s="102"/>
      <c r="F241" s="47"/>
      <c r="G241" s="47"/>
      <c r="H241" s="47"/>
      <c r="I241" s="47"/>
      <c r="J241" s="47"/>
    </row>
    <row r="242" spans="1:10" s="50" customFormat="1">
      <c r="A242" s="102"/>
      <c r="F242" s="47"/>
      <c r="G242" s="47"/>
      <c r="H242" s="47"/>
      <c r="I242" s="47"/>
      <c r="J242" s="47"/>
    </row>
    <row r="243" spans="1:10" s="50" customFormat="1">
      <c r="A243" s="102"/>
      <c r="F243" s="47"/>
      <c r="G243" s="47"/>
      <c r="H243" s="47"/>
      <c r="I243" s="47"/>
      <c r="J243" s="47"/>
    </row>
    <row r="244" spans="1:10" s="50" customFormat="1">
      <c r="A244" s="102"/>
      <c r="F244" s="47"/>
      <c r="G244" s="47"/>
      <c r="H244" s="47"/>
      <c r="I244" s="47"/>
      <c r="J244" s="47"/>
    </row>
    <row r="245" spans="1:10" s="50" customFormat="1">
      <c r="A245" s="102"/>
      <c r="F245" s="47"/>
      <c r="G245" s="47"/>
      <c r="H245" s="47"/>
      <c r="I245" s="47"/>
      <c r="J245" s="47"/>
    </row>
    <row r="246" spans="1:10" s="50" customFormat="1">
      <c r="A246" s="102"/>
      <c r="F246" s="47"/>
      <c r="G246" s="47"/>
      <c r="H246" s="47"/>
      <c r="I246" s="47"/>
      <c r="J246" s="47"/>
    </row>
    <row r="247" spans="1:10" s="50" customFormat="1">
      <c r="A247" s="102"/>
      <c r="F247" s="47"/>
      <c r="G247" s="47"/>
      <c r="H247" s="47"/>
      <c r="I247" s="47"/>
      <c r="J247" s="47"/>
    </row>
    <row r="248" spans="1:10" s="50" customFormat="1">
      <c r="A248" s="102"/>
      <c r="F248" s="47"/>
      <c r="G248" s="47"/>
      <c r="H248" s="47"/>
      <c r="I248" s="47"/>
      <c r="J248" s="47"/>
    </row>
    <row r="249" spans="1:10" s="50" customFormat="1">
      <c r="A249" s="102"/>
      <c r="F249" s="47"/>
      <c r="G249" s="47"/>
      <c r="H249" s="47"/>
      <c r="I249" s="47"/>
      <c r="J249" s="47"/>
    </row>
    <row r="250" spans="1:10" s="50" customFormat="1">
      <c r="A250" s="102"/>
      <c r="F250" s="47"/>
      <c r="G250" s="47"/>
      <c r="H250" s="47"/>
      <c r="I250" s="47"/>
      <c r="J250" s="47"/>
    </row>
    <row r="251" spans="1:10" s="50" customFormat="1">
      <c r="A251" s="102"/>
      <c r="F251" s="47"/>
      <c r="G251" s="47"/>
      <c r="H251" s="47"/>
      <c r="I251" s="47"/>
      <c r="J251" s="47"/>
    </row>
    <row r="252" spans="1:10" s="50" customFormat="1">
      <c r="A252" s="102"/>
      <c r="F252" s="47"/>
      <c r="G252" s="47"/>
      <c r="H252" s="47"/>
      <c r="I252" s="47"/>
      <c r="J252" s="47"/>
    </row>
    <row r="253" spans="1:10" s="50" customFormat="1">
      <c r="A253" s="102"/>
      <c r="F253" s="47"/>
      <c r="G253" s="47"/>
      <c r="H253" s="47"/>
      <c r="I253" s="47"/>
      <c r="J253" s="47"/>
    </row>
    <row r="254" spans="1:10" s="50" customFormat="1">
      <c r="A254" s="102"/>
      <c r="F254" s="47"/>
      <c r="G254" s="47"/>
      <c r="H254" s="47"/>
      <c r="I254" s="47"/>
      <c r="J254" s="47"/>
    </row>
    <row r="255" spans="1:10" s="50" customFormat="1">
      <c r="A255" s="102"/>
      <c r="F255" s="47"/>
      <c r="G255" s="47"/>
      <c r="H255" s="47"/>
      <c r="I255" s="47"/>
      <c r="J255" s="47"/>
    </row>
    <row r="256" spans="1:10" s="50" customFormat="1">
      <c r="A256" s="102"/>
      <c r="F256" s="47"/>
      <c r="G256" s="47"/>
      <c r="H256" s="47"/>
      <c r="I256" s="47"/>
      <c r="J256" s="47"/>
    </row>
    <row r="257" spans="1:10" s="50" customFormat="1">
      <c r="A257" s="102"/>
      <c r="F257" s="47"/>
      <c r="G257" s="47"/>
      <c r="H257" s="47"/>
      <c r="I257" s="47"/>
      <c r="J257" s="47"/>
    </row>
    <row r="258" spans="1:10" s="50" customFormat="1">
      <c r="A258" s="102"/>
      <c r="F258" s="47"/>
      <c r="G258" s="47"/>
      <c r="H258" s="47"/>
      <c r="I258" s="47"/>
      <c r="J258" s="47"/>
    </row>
    <row r="259" spans="1:10" s="50" customFormat="1">
      <c r="A259" s="102"/>
      <c r="F259" s="47"/>
      <c r="G259" s="47"/>
      <c r="H259" s="47"/>
      <c r="I259" s="47"/>
      <c r="J259" s="47"/>
    </row>
    <row r="260" spans="1:10" s="50" customFormat="1">
      <c r="A260" s="102"/>
      <c r="F260" s="47"/>
      <c r="G260" s="47"/>
      <c r="H260" s="47"/>
      <c r="I260" s="47"/>
      <c r="J260" s="47"/>
    </row>
    <row r="261" spans="1:10" s="50" customFormat="1">
      <c r="A261" s="102"/>
      <c r="F261" s="47"/>
      <c r="G261" s="47"/>
      <c r="H261" s="47"/>
      <c r="I261" s="47"/>
      <c r="J261" s="47"/>
    </row>
    <row r="262" spans="1:10" s="50" customFormat="1">
      <c r="A262" s="102"/>
      <c r="F262" s="47"/>
      <c r="G262" s="47"/>
      <c r="H262" s="47"/>
      <c r="I262" s="47"/>
      <c r="J262" s="47"/>
    </row>
    <row r="263" spans="1:10" s="50" customFormat="1">
      <c r="A263" s="102"/>
      <c r="F263" s="47"/>
      <c r="G263" s="47"/>
      <c r="H263" s="47"/>
      <c r="I263" s="47"/>
      <c r="J263" s="47"/>
    </row>
    <row r="264" spans="1:10" s="50" customFormat="1">
      <c r="A264" s="102"/>
      <c r="F264" s="47"/>
      <c r="G264" s="47"/>
      <c r="H264" s="47"/>
      <c r="I264" s="47"/>
      <c r="J264" s="47"/>
    </row>
    <row r="265" spans="1:10" s="50" customFormat="1">
      <c r="A265" s="102"/>
      <c r="F265" s="47"/>
      <c r="G265" s="47"/>
      <c r="H265" s="47"/>
      <c r="I265" s="47"/>
      <c r="J265" s="47"/>
    </row>
    <row r="266" spans="1:10" s="50" customFormat="1">
      <c r="A266" s="102"/>
      <c r="F266" s="47"/>
      <c r="G266" s="47"/>
      <c r="H266" s="47"/>
      <c r="I266" s="47"/>
      <c r="J266" s="47"/>
    </row>
    <row r="267" spans="1:10" s="50" customFormat="1">
      <c r="A267" s="102"/>
      <c r="F267" s="47"/>
      <c r="G267" s="47"/>
      <c r="H267" s="47"/>
      <c r="I267" s="47"/>
      <c r="J267" s="47"/>
    </row>
    <row r="268" spans="1:10" s="50" customFormat="1">
      <c r="A268" s="102"/>
      <c r="F268" s="47"/>
      <c r="G268" s="47"/>
      <c r="H268" s="47"/>
      <c r="I268" s="47"/>
      <c r="J268" s="47"/>
    </row>
    <row r="269" spans="1:10" s="50" customFormat="1">
      <c r="A269" s="102"/>
      <c r="F269" s="47"/>
      <c r="G269" s="47"/>
      <c r="H269" s="47"/>
      <c r="I269" s="47"/>
      <c r="J269" s="47"/>
    </row>
    <row r="270" spans="1:10" s="50" customFormat="1">
      <c r="A270" s="102"/>
      <c r="F270" s="47"/>
      <c r="G270" s="47"/>
      <c r="H270" s="47"/>
      <c r="I270" s="47"/>
      <c r="J270" s="47"/>
    </row>
    <row r="271" spans="1:10" s="50" customFormat="1">
      <c r="A271" s="102"/>
      <c r="F271" s="47"/>
      <c r="G271" s="47"/>
      <c r="H271" s="47"/>
      <c r="I271" s="47"/>
      <c r="J271" s="47"/>
    </row>
    <row r="272" spans="1:10" s="50" customFormat="1">
      <c r="A272" s="102"/>
      <c r="F272" s="47"/>
      <c r="G272" s="47"/>
      <c r="H272" s="47"/>
      <c r="I272" s="47"/>
      <c r="J272" s="47"/>
    </row>
    <row r="273" spans="1:10" s="50" customFormat="1">
      <c r="A273" s="102"/>
      <c r="F273" s="47"/>
      <c r="G273" s="47"/>
      <c r="H273" s="47"/>
      <c r="I273" s="47"/>
      <c r="J273" s="47"/>
    </row>
    <row r="274" spans="1:10" s="50" customFormat="1">
      <c r="A274" s="102"/>
      <c r="F274" s="47"/>
      <c r="G274" s="47"/>
      <c r="H274" s="47"/>
      <c r="I274" s="47"/>
      <c r="J274" s="47"/>
    </row>
    <row r="275" spans="1:10" s="50" customFormat="1">
      <c r="A275" s="102"/>
      <c r="F275" s="47"/>
      <c r="G275" s="47"/>
      <c r="H275" s="47"/>
      <c r="I275" s="47"/>
      <c r="J275" s="47"/>
    </row>
    <row r="276" spans="1:10" s="50" customFormat="1">
      <c r="A276" s="102"/>
      <c r="F276" s="47"/>
      <c r="G276" s="47"/>
      <c r="H276" s="47"/>
      <c r="I276" s="47"/>
      <c r="J276" s="47"/>
    </row>
    <row r="277" spans="1:10" s="50" customFormat="1">
      <c r="A277" s="102"/>
      <c r="F277" s="47"/>
      <c r="G277" s="47"/>
      <c r="H277" s="47"/>
      <c r="I277" s="47"/>
      <c r="J277" s="47"/>
    </row>
    <row r="278" spans="1:10" s="50" customFormat="1">
      <c r="A278" s="102"/>
      <c r="F278" s="47"/>
      <c r="G278" s="47"/>
      <c r="H278" s="47"/>
      <c r="I278" s="47"/>
      <c r="J278" s="47"/>
    </row>
    <row r="279" spans="1:10" s="50" customFormat="1">
      <c r="A279" s="102"/>
      <c r="F279" s="47"/>
      <c r="G279" s="47"/>
      <c r="H279" s="47"/>
      <c r="I279" s="47"/>
      <c r="J279" s="47"/>
    </row>
    <row r="280" spans="1:10" s="50" customFormat="1">
      <c r="A280" s="102"/>
      <c r="F280" s="47"/>
      <c r="G280" s="47"/>
      <c r="H280" s="47"/>
      <c r="I280" s="47"/>
      <c r="J280" s="47"/>
    </row>
    <row r="281" spans="1:10" s="50" customFormat="1">
      <c r="A281" s="102"/>
      <c r="F281" s="47"/>
      <c r="G281" s="47"/>
      <c r="H281" s="47"/>
      <c r="I281" s="47"/>
      <c r="J281" s="47"/>
    </row>
    <row r="282" spans="1:10" s="50" customFormat="1">
      <c r="A282" s="102"/>
      <c r="F282" s="47"/>
      <c r="G282" s="47"/>
      <c r="H282" s="47"/>
      <c r="I282" s="47"/>
      <c r="J282" s="47"/>
    </row>
    <row r="283" spans="1:10" s="50" customFormat="1">
      <c r="A283" s="102"/>
      <c r="F283" s="47"/>
      <c r="G283" s="47"/>
      <c r="H283" s="47"/>
      <c r="I283" s="47"/>
      <c r="J283" s="47"/>
    </row>
    <row r="284" spans="1:10" s="50" customFormat="1">
      <c r="A284" s="102"/>
      <c r="F284" s="47"/>
      <c r="G284" s="47"/>
      <c r="H284" s="47"/>
      <c r="I284" s="47"/>
      <c r="J284" s="47"/>
    </row>
  </sheetData>
  <mergeCells count="67">
    <mergeCell ref="C133:F133"/>
    <mergeCell ref="H133:J133"/>
    <mergeCell ref="C132:F132"/>
    <mergeCell ref="H132:J132"/>
    <mergeCell ref="A79:J79"/>
    <mergeCell ref="A120:J120"/>
    <mergeCell ref="A95:J95"/>
    <mergeCell ref="A87:J87"/>
    <mergeCell ref="A111:J111"/>
    <mergeCell ref="G9:J9"/>
    <mergeCell ref="G15:J15"/>
    <mergeCell ref="I50:J50"/>
    <mergeCell ref="A44:J44"/>
    <mergeCell ref="A43:J43"/>
    <mergeCell ref="B41:F41"/>
    <mergeCell ref="B42:F42"/>
    <mergeCell ref="B33:F33"/>
    <mergeCell ref="B34:F34"/>
    <mergeCell ref="B38:F38"/>
    <mergeCell ref="B37:F37"/>
    <mergeCell ref="B40:F40"/>
    <mergeCell ref="G37:H37"/>
    <mergeCell ref="G38:H38"/>
    <mergeCell ref="A20:C20"/>
    <mergeCell ref="G46:J46"/>
    <mergeCell ref="A46:A47"/>
    <mergeCell ref="B46:B47"/>
    <mergeCell ref="F46:F47"/>
    <mergeCell ref="A49:J49"/>
    <mergeCell ref="A89:J89"/>
    <mergeCell ref="I48:J48"/>
    <mergeCell ref="A74:J74"/>
    <mergeCell ref="E46:E47"/>
    <mergeCell ref="D46:D47"/>
    <mergeCell ref="C46:C47"/>
    <mergeCell ref="I47:J47"/>
    <mergeCell ref="G2:J2"/>
    <mergeCell ref="G4:J4"/>
    <mergeCell ref="G18:J18"/>
    <mergeCell ref="G22:J22"/>
    <mergeCell ref="A18:B18"/>
    <mergeCell ref="A15:B15"/>
    <mergeCell ref="A14:B14"/>
    <mergeCell ref="G3:J3"/>
    <mergeCell ref="G5:H5"/>
    <mergeCell ref="G8:J8"/>
    <mergeCell ref="A1:B6"/>
    <mergeCell ref="G10:J10"/>
    <mergeCell ref="G20:I20"/>
    <mergeCell ref="A21:B21"/>
    <mergeCell ref="A16:B16"/>
    <mergeCell ref="G1:J1"/>
    <mergeCell ref="G12:J12"/>
    <mergeCell ref="G14:J14"/>
    <mergeCell ref="A11:B11"/>
    <mergeCell ref="B39:F39"/>
    <mergeCell ref="B35:F35"/>
    <mergeCell ref="B36:F36"/>
    <mergeCell ref="A13:B13"/>
    <mergeCell ref="G24:J24"/>
    <mergeCell ref="G25:J25"/>
    <mergeCell ref="B32:F32"/>
    <mergeCell ref="A23:B23"/>
    <mergeCell ref="G23:J23"/>
    <mergeCell ref="B30:F30"/>
    <mergeCell ref="B31:F31"/>
    <mergeCell ref="A22:B22"/>
  </mergeCells>
  <phoneticPr fontId="3" type="noConversion"/>
  <pageMargins left="0.23622047244094491" right="0.15748031496062992" top="0.19685039370078741" bottom="0.19685039370078741" header="0.39370078740157483" footer="0.19685039370078741"/>
  <pageSetup paperSize="9" scale="65" orientation="landscape" verticalDpi="300" r:id="rId1"/>
  <headerFooter alignWithMargins="0"/>
  <rowBreaks count="1" manualBreakCount="1">
    <brk id="42" max="9" man="1"/>
  </rowBreaks>
  <ignoredErrors>
    <ignoredError sqref="B112:B119 B121:B129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O74"/>
  <sheetViews>
    <sheetView view="pageBreakPreview" topLeftCell="A31" zoomScale="75" zoomScaleNormal="75" zoomScaleSheetLayoutView="75" workbookViewId="0">
      <selection activeCell="M36" sqref="M36"/>
    </sheetView>
  </sheetViews>
  <sheetFormatPr defaultRowHeight="18.75"/>
  <cols>
    <col min="1" max="1" width="43.140625" style="2" customWidth="1"/>
    <col min="2" max="2" width="13.5703125" style="7" customWidth="1"/>
    <col min="3" max="3" width="14.7109375" style="2" customWidth="1"/>
    <col min="4" max="4" width="16.140625" style="2" customWidth="1"/>
    <col min="5" max="5" width="13.7109375" style="2" customWidth="1"/>
    <col min="6" max="6" width="16.5703125" style="2" customWidth="1"/>
    <col min="7" max="7" width="15.28515625" style="2" customWidth="1"/>
    <col min="8" max="8" width="16.5703125" style="2" customWidth="1"/>
    <col min="9" max="9" width="16.140625" style="2" customWidth="1"/>
    <col min="10" max="10" width="16.42578125" style="2" customWidth="1"/>
    <col min="11" max="11" width="16.5703125" style="2" customWidth="1"/>
    <col min="12" max="12" width="16.85546875" style="2" customWidth="1"/>
    <col min="13" max="15" width="16.7109375" style="2" customWidth="1"/>
    <col min="16" max="16384" width="9.140625" style="2"/>
  </cols>
  <sheetData>
    <row r="1" spans="1:15" ht="20.25">
      <c r="A1" s="113"/>
      <c r="B1" s="101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46" t="s">
        <v>355</v>
      </c>
    </row>
    <row r="2" spans="1:15" ht="20.25">
      <c r="A2" s="401" t="s">
        <v>97</v>
      </c>
      <c r="B2" s="401"/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401"/>
      <c r="O2" s="401"/>
    </row>
    <row r="3" spans="1:15" ht="32.25" customHeight="1">
      <c r="A3" s="401" t="s">
        <v>425</v>
      </c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</row>
    <row r="4" spans="1:15" ht="32.25" customHeight="1">
      <c r="A4" s="402" t="s">
        <v>450</v>
      </c>
      <c r="B4" s="402"/>
      <c r="C4" s="402"/>
      <c r="D4" s="402"/>
      <c r="E4" s="402"/>
      <c r="F4" s="402"/>
      <c r="G4" s="402"/>
      <c r="H4" s="402"/>
      <c r="I4" s="402"/>
      <c r="J4" s="402"/>
      <c r="K4" s="402"/>
      <c r="L4" s="402"/>
      <c r="M4" s="402"/>
      <c r="N4" s="402"/>
      <c r="O4" s="402"/>
    </row>
    <row r="5" spans="1:15" ht="20.100000000000001" customHeight="1">
      <c r="A5" s="339" t="s">
        <v>107</v>
      </c>
      <c r="B5" s="339"/>
      <c r="C5" s="339"/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39"/>
    </row>
    <row r="6" spans="1:15" ht="36.75" customHeight="1">
      <c r="A6" s="403" t="s">
        <v>277</v>
      </c>
      <c r="B6" s="403"/>
      <c r="C6" s="403"/>
      <c r="D6" s="403"/>
      <c r="E6" s="403"/>
      <c r="F6" s="403"/>
      <c r="G6" s="403"/>
      <c r="H6" s="403"/>
      <c r="I6" s="403"/>
      <c r="J6" s="403"/>
      <c r="K6" s="403"/>
      <c r="L6" s="403"/>
      <c r="M6" s="403"/>
      <c r="N6" s="403"/>
      <c r="O6" s="403"/>
    </row>
    <row r="7" spans="1:15" ht="46.5" customHeight="1">
      <c r="A7" s="404" t="s">
        <v>197</v>
      </c>
      <c r="B7" s="404"/>
      <c r="C7" s="404"/>
      <c r="D7" s="404"/>
      <c r="E7" s="404"/>
      <c r="F7" s="404"/>
      <c r="G7" s="404"/>
      <c r="H7" s="404"/>
      <c r="I7" s="404"/>
      <c r="J7" s="404"/>
      <c r="K7" s="404"/>
      <c r="L7" s="404"/>
      <c r="M7" s="404"/>
      <c r="N7" s="404"/>
      <c r="O7" s="404"/>
    </row>
    <row r="8" spans="1:15" s="3" customFormat="1" ht="83.25" customHeight="1">
      <c r="A8" s="353" t="s">
        <v>168</v>
      </c>
      <c r="B8" s="353"/>
      <c r="C8" s="353"/>
      <c r="D8" s="354" t="s">
        <v>489</v>
      </c>
      <c r="E8" s="354"/>
      <c r="F8" s="354" t="s">
        <v>503</v>
      </c>
      <c r="G8" s="354"/>
      <c r="H8" s="354" t="s">
        <v>504</v>
      </c>
      <c r="I8" s="354"/>
      <c r="J8" s="354" t="s">
        <v>505</v>
      </c>
      <c r="K8" s="354"/>
      <c r="L8" s="354" t="s">
        <v>516</v>
      </c>
      <c r="M8" s="354"/>
      <c r="N8" s="354" t="s">
        <v>515</v>
      </c>
      <c r="O8" s="354"/>
    </row>
    <row r="9" spans="1:15" s="3" customFormat="1" ht="24.75" customHeight="1">
      <c r="A9" s="353">
        <v>1</v>
      </c>
      <c r="B9" s="353"/>
      <c r="C9" s="353"/>
      <c r="D9" s="354">
        <v>2</v>
      </c>
      <c r="E9" s="354"/>
      <c r="F9" s="354">
        <v>3</v>
      </c>
      <c r="G9" s="354"/>
      <c r="H9" s="354">
        <v>4</v>
      </c>
      <c r="I9" s="354"/>
      <c r="J9" s="354">
        <v>5</v>
      </c>
      <c r="K9" s="354"/>
      <c r="L9" s="354">
        <v>6</v>
      </c>
      <c r="M9" s="354"/>
      <c r="N9" s="354">
        <v>7</v>
      </c>
      <c r="O9" s="354"/>
    </row>
    <row r="10" spans="1:15" s="3" customFormat="1" ht="99" customHeight="1">
      <c r="A10" s="406" t="s">
        <v>364</v>
      </c>
      <c r="B10" s="407"/>
      <c r="C10" s="408"/>
      <c r="D10" s="399">
        <f>SUM(D11:D13)</f>
        <v>95</v>
      </c>
      <c r="E10" s="400"/>
      <c r="F10" s="399">
        <f>SUM(F11:F13)</f>
        <v>95</v>
      </c>
      <c r="G10" s="400"/>
      <c r="H10" s="399">
        <f>SUM(H11:H13)</f>
        <v>87</v>
      </c>
      <c r="I10" s="400"/>
      <c r="J10" s="399">
        <f>SUM(J11:J13)</f>
        <v>86</v>
      </c>
      <c r="K10" s="400"/>
      <c r="L10" s="414">
        <f>J10/H10*100</f>
        <v>98.850574712643677</v>
      </c>
      <c r="M10" s="415"/>
      <c r="N10" s="414">
        <f>J10/D10*100</f>
        <v>90.526315789473685</v>
      </c>
      <c r="O10" s="415"/>
    </row>
    <row r="11" spans="1:15" s="3" customFormat="1" ht="30.75" customHeight="1">
      <c r="A11" s="409" t="s">
        <v>166</v>
      </c>
      <c r="B11" s="410"/>
      <c r="C11" s="411"/>
      <c r="D11" s="331">
        <v>1</v>
      </c>
      <c r="E11" s="405"/>
      <c r="F11" s="331">
        <v>1</v>
      </c>
      <c r="G11" s="405"/>
      <c r="H11" s="331">
        <v>1</v>
      </c>
      <c r="I11" s="405"/>
      <c r="J11" s="331">
        <v>1</v>
      </c>
      <c r="K11" s="405"/>
      <c r="L11" s="416">
        <f t="shared" ref="L11:L25" si="0">J11/H11*100</f>
        <v>100</v>
      </c>
      <c r="M11" s="417"/>
      <c r="N11" s="416">
        <f t="shared" ref="N11:N25" si="1">J11/D11*100</f>
        <v>100</v>
      </c>
      <c r="O11" s="417"/>
    </row>
    <row r="12" spans="1:15" s="3" customFormat="1" ht="30.75" customHeight="1">
      <c r="A12" s="409" t="s">
        <v>175</v>
      </c>
      <c r="B12" s="410"/>
      <c r="C12" s="411"/>
      <c r="D12" s="331">
        <v>5</v>
      </c>
      <c r="E12" s="405"/>
      <c r="F12" s="331">
        <v>5</v>
      </c>
      <c r="G12" s="405"/>
      <c r="H12" s="331">
        <v>5</v>
      </c>
      <c r="I12" s="405"/>
      <c r="J12" s="331">
        <v>5</v>
      </c>
      <c r="K12" s="405"/>
      <c r="L12" s="416">
        <f t="shared" si="0"/>
        <v>100</v>
      </c>
      <c r="M12" s="417"/>
      <c r="N12" s="416">
        <f t="shared" si="1"/>
        <v>100</v>
      </c>
      <c r="O12" s="417"/>
    </row>
    <row r="13" spans="1:15" s="3" customFormat="1" ht="30.75" customHeight="1">
      <c r="A13" s="409" t="s">
        <v>167</v>
      </c>
      <c r="B13" s="410"/>
      <c r="C13" s="411"/>
      <c r="D13" s="331">
        <v>89</v>
      </c>
      <c r="E13" s="405"/>
      <c r="F13" s="331">
        <v>89</v>
      </c>
      <c r="G13" s="405"/>
      <c r="H13" s="331">
        <v>81</v>
      </c>
      <c r="I13" s="405"/>
      <c r="J13" s="331">
        <v>80</v>
      </c>
      <c r="K13" s="405"/>
      <c r="L13" s="416">
        <f t="shared" si="0"/>
        <v>98.76543209876543</v>
      </c>
      <c r="M13" s="417"/>
      <c r="N13" s="416">
        <f t="shared" si="1"/>
        <v>89.887640449438194</v>
      </c>
      <c r="O13" s="417"/>
    </row>
    <row r="14" spans="1:15" s="3" customFormat="1" ht="33.75" customHeight="1">
      <c r="A14" s="406" t="s">
        <v>320</v>
      </c>
      <c r="B14" s="407"/>
      <c r="C14" s="408"/>
      <c r="D14" s="399">
        <f>SUM(D15:D17)</f>
        <v>6498</v>
      </c>
      <c r="E14" s="400"/>
      <c r="F14" s="399">
        <f>SUM(F15:F17)</f>
        <v>6856</v>
      </c>
      <c r="G14" s="400"/>
      <c r="H14" s="399">
        <f>SUM(H15:H17)</f>
        <v>3935</v>
      </c>
      <c r="I14" s="400"/>
      <c r="J14" s="418">
        <f>SUM(J15:J17)</f>
        <v>7238</v>
      </c>
      <c r="K14" s="419"/>
      <c r="L14" s="414">
        <f t="shared" si="0"/>
        <v>183.93900889453622</v>
      </c>
      <c r="M14" s="415"/>
      <c r="N14" s="414">
        <f t="shared" si="1"/>
        <v>111.38811942136041</v>
      </c>
      <c r="O14" s="415"/>
    </row>
    <row r="15" spans="1:15" s="3" customFormat="1" ht="31.5" customHeight="1">
      <c r="A15" s="409" t="s">
        <v>166</v>
      </c>
      <c r="B15" s="410"/>
      <c r="C15" s="411"/>
      <c r="D15" s="331">
        <v>180</v>
      </c>
      <c r="E15" s="405"/>
      <c r="F15" s="412">
        <v>160</v>
      </c>
      <c r="G15" s="413"/>
      <c r="H15" s="331">
        <v>174</v>
      </c>
      <c r="I15" s="405"/>
      <c r="J15" s="412">
        <v>189</v>
      </c>
      <c r="K15" s="413"/>
      <c r="L15" s="416">
        <f t="shared" si="0"/>
        <v>108.62068965517241</v>
      </c>
      <c r="M15" s="417"/>
      <c r="N15" s="416">
        <f t="shared" si="1"/>
        <v>105</v>
      </c>
      <c r="O15" s="417"/>
    </row>
    <row r="16" spans="1:15" s="3" customFormat="1" ht="31.5" customHeight="1">
      <c r="A16" s="409" t="s">
        <v>175</v>
      </c>
      <c r="B16" s="410"/>
      <c r="C16" s="411"/>
      <c r="D16" s="331">
        <v>462</v>
      </c>
      <c r="E16" s="405"/>
      <c r="F16" s="412">
        <v>596</v>
      </c>
      <c r="G16" s="413"/>
      <c r="H16" s="331">
        <v>381</v>
      </c>
      <c r="I16" s="405"/>
      <c r="J16" s="412">
        <v>576</v>
      </c>
      <c r="K16" s="413"/>
      <c r="L16" s="416">
        <f>J16/H16*100</f>
        <v>151.18110236220471</v>
      </c>
      <c r="M16" s="417"/>
      <c r="N16" s="416">
        <f t="shared" si="1"/>
        <v>124.67532467532467</v>
      </c>
      <c r="O16" s="417"/>
    </row>
    <row r="17" spans="1:15" s="3" customFormat="1" ht="30" customHeight="1">
      <c r="A17" s="409" t="s">
        <v>167</v>
      </c>
      <c r="B17" s="410"/>
      <c r="C17" s="411"/>
      <c r="D17" s="331">
        <v>5856</v>
      </c>
      <c r="E17" s="405"/>
      <c r="F17" s="412">
        <v>6100</v>
      </c>
      <c r="G17" s="413"/>
      <c r="H17" s="331">
        <v>3380</v>
      </c>
      <c r="I17" s="405"/>
      <c r="J17" s="412">
        <v>6473</v>
      </c>
      <c r="K17" s="413"/>
      <c r="L17" s="416">
        <f t="shared" si="0"/>
        <v>191.50887573964496</v>
      </c>
      <c r="M17" s="417"/>
      <c r="N17" s="416">
        <f t="shared" si="1"/>
        <v>110.53620218579235</v>
      </c>
      <c r="O17" s="417"/>
    </row>
    <row r="18" spans="1:15" s="3" customFormat="1" ht="45.75" customHeight="1">
      <c r="A18" s="406" t="s">
        <v>321</v>
      </c>
      <c r="B18" s="407"/>
      <c r="C18" s="408"/>
      <c r="D18" s="399">
        <f>'I. Фін результат'!C91</f>
        <v>6498</v>
      </c>
      <c r="E18" s="400"/>
      <c r="F18" s="399">
        <f>'I. Фін результат'!D91</f>
        <v>6856</v>
      </c>
      <c r="G18" s="400"/>
      <c r="H18" s="399">
        <f>'I. Фін результат'!E91</f>
        <v>3935</v>
      </c>
      <c r="I18" s="400"/>
      <c r="J18" s="418">
        <f>'I. Фін результат'!F91</f>
        <v>7238</v>
      </c>
      <c r="K18" s="419"/>
      <c r="L18" s="414">
        <f t="shared" si="0"/>
        <v>183.93900889453622</v>
      </c>
      <c r="M18" s="415"/>
      <c r="N18" s="414">
        <f t="shared" si="1"/>
        <v>111.38811942136041</v>
      </c>
      <c r="O18" s="415"/>
    </row>
    <row r="19" spans="1:15" s="3" customFormat="1" ht="30.75" customHeight="1">
      <c r="A19" s="409" t="s">
        <v>166</v>
      </c>
      <c r="B19" s="410"/>
      <c r="C19" s="411"/>
      <c r="D19" s="331">
        <v>180</v>
      </c>
      <c r="E19" s="405"/>
      <c r="F19" s="412">
        <v>160</v>
      </c>
      <c r="G19" s="413"/>
      <c r="H19" s="331">
        <v>174</v>
      </c>
      <c r="I19" s="405"/>
      <c r="J19" s="412">
        <v>189</v>
      </c>
      <c r="K19" s="413"/>
      <c r="L19" s="416">
        <f t="shared" si="0"/>
        <v>108.62068965517241</v>
      </c>
      <c r="M19" s="417"/>
      <c r="N19" s="416">
        <f t="shared" si="1"/>
        <v>105</v>
      </c>
      <c r="O19" s="417"/>
    </row>
    <row r="20" spans="1:15" s="3" customFormat="1" ht="31.5" customHeight="1">
      <c r="A20" s="409" t="s">
        <v>175</v>
      </c>
      <c r="B20" s="410"/>
      <c r="C20" s="411"/>
      <c r="D20" s="331">
        <v>462</v>
      </c>
      <c r="E20" s="405"/>
      <c r="F20" s="331">
        <v>596</v>
      </c>
      <c r="G20" s="405"/>
      <c r="H20" s="331">
        <v>381</v>
      </c>
      <c r="I20" s="405"/>
      <c r="J20" s="331">
        <v>576</v>
      </c>
      <c r="K20" s="405"/>
      <c r="L20" s="416">
        <f t="shared" si="0"/>
        <v>151.18110236220471</v>
      </c>
      <c r="M20" s="417"/>
      <c r="N20" s="416">
        <f t="shared" si="1"/>
        <v>124.67532467532467</v>
      </c>
      <c r="O20" s="417"/>
    </row>
    <row r="21" spans="1:15" s="3" customFormat="1" ht="31.5" customHeight="1">
      <c r="A21" s="409" t="s">
        <v>167</v>
      </c>
      <c r="B21" s="410"/>
      <c r="C21" s="411"/>
      <c r="D21" s="331">
        <v>5856</v>
      </c>
      <c r="E21" s="405"/>
      <c r="F21" s="331">
        <v>6100</v>
      </c>
      <c r="G21" s="405"/>
      <c r="H21" s="331">
        <v>3380</v>
      </c>
      <c r="I21" s="405"/>
      <c r="J21" s="331">
        <v>6473</v>
      </c>
      <c r="K21" s="405"/>
      <c r="L21" s="416">
        <f t="shared" si="0"/>
        <v>191.50887573964496</v>
      </c>
      <c r="M21" s="417"/>
      <c r="N21" s="416">
        <f t="shared" si="1"/>
        <v>110.53620218579235</v>
      </c>
      <c r="O21" s="417"/>
    </row>
    <row r="22" spans="1:15" s="3" customFormat="1" ht="55.5" customHeight="1">
      <c r="A22" s="406" t="s">
        <v>309</v>
      </c>
      <c r="B22" s="407"/>
      <c r="C22" s="408"/>
      <c r="D22" s="399">
        <f>(D18/D10)/12*1000</f>
        <v>5700</v>
      </c>
      <c r="E22" s="400"/>
      <c r="F22" s="399">
        <f>(F18/F10)/12*1000</f>
        <v>6014.0350877192977</v>
      </c>
      <c r="G22" s="400"/>
      <c r="H22" s="418">
        <f>(H18/H10)/7*1000</f>
        <v>6461.4121510673231</v>
      </c>
      <c r="I22" s="419"/>
      <c r="J22" s="399">
        <f>(J18/J10)/12*1000</f>
        <v>7013.5658914728683</v>
      </c>
      <c r="K22" s="400"/>
      <c r="L22" s="414">
        <f t="shared" si="0"/>
        <v>108.54540350462459</v>
      </c>
      <c r="M22" s="415"/>
      <c r="N22" s="414">
        <f>J22/D22*100</f>
        <v>123.04501563987489</v>
      </c>
      <c r="O22" s="415"/>
    </row>
    <row r="23" spans="1:15" s="3" customFormat="1" ht="33" customHeight="1">
      <c r="A23" s="409" t="s">
        <v>166</v>
      </c>
      <c r="B23" s="410"/>
      <c r="C23" s="411"/>
      <c r="D23" s="331">
        <f>(D19/D11)/12*1000</f>
        <v>15000</v>
      </c>
      <c r="E23" s="405"/>
      <c r="F23" s="331">
        <f>(F19/F11)/12*1000</f>
        <v>13333.333333333334</v>
      </c>
      <c r="G23" s="405"/>
      <c r="H23" s="331">
        <f>(H19/H11)/12*1000</f>
        <v>14500</v>
      </c>
      <c r="I23" s="405"/>
      <c r="J23" s="331">
        <f>(J19/J11)/12*1000</f>
        <v>15750</v>
      </c>
      <c r="K23" s="405"/>
      <c r="L23" s="416">
        <f>J23/H23*100</f>
        <v>108.62068965517241</v>
      </c>
      <c r="M23" s="417"/>
      <c r="N23" s="416">
        <f t="shared" si="1"/>
        <v>105</v>
      </c>
      <c r="O23" s="417"/>
    </row>
    <row r="24" spans="1:15" s="3" customFormat="1" ht="33" customHeight="1">
      <c r="A24" s="409" t="s">
        <v>175</v>
      </c>
      <c r="B24" s="410"/>
      <c r="C24" s="411"/>
      <c r="D24" s="331">
        <f t="shared" ref="D24:F25" si="2">(D20/D12)/12*1000</f>
        <v>7700</v>
      </c>
      <c r="E24" s="405"/>
      <c r="F24" s="331">
        <f t="shared" si="2"/>
        <v>9933.3333333333339</v>
      </c>
      <c r="G24" s="405"/>
      <c r="H24" s="412">
        <f>(H20/H12)/8*1000</f>
        <v>9525</v>
      </c>
      <c r="I24" s="413"/>
      <c r="J24" s="331">
        <f>(J20/J12)/12*1000</f>
        <v>9600</v>
      </c>
      <c r="K24" s="405"/>
      <c r="L24" s="416">
        <f t="shared" si="0"/>
        <v>100.78740157480314</v>
      </c>
      <c r="M24" s="417"/>
      <c r="N24" s="416">
        <f t="shared" si="1"/>
        <v>124.67532467532467</v>
      </c>
      <c r="O24" s="417"/>
    </row>
    <row r="25" spans="1:15" s="3" customFormat="1" ht="33.75" customHeight="1">
      <c r="A25" s="409" t="s">
        <v>167</v>
      </c>
      <c r="B25" s="410"/>
      <c r="C25" s="411"/>
      <c r="D25" s="331">
        <f t="shared" si="2"/>
        <v>5483.1460674157306</v>
      </c>
      <c r="E25" s="405"/>
      <c r="F25" s="331">
        <f t="shared" si="2"/>
        <v>5711.6104868913853</v>
      </c>
      <c r="G25" s="405"/>
      <c r="H25" s="331">
        <f>(H21/H13)/7*1000</f>
        <v>5961.1992945326274</v>
      </c>
      <c r="I25" s="405"/>
      <c r="J25" s="331">
        <f>(J21/J13)/12*1000</f>
        <v>6742.708333333333</v>
      </c>
      <c r="K25" s="405"/>
      <c r="L25" s="416">
        <f t="shared" si="0"/>
        <v>113.10992973372782</v>
      </c>
      <c r="M25" s="417"/>
      <c r="N25" s="416">
        <f t="shared" si="1"/>
        <v>122.97152493169399</v>
      </c>
      <c r="O25" s="417"/>
    </row>
    <row r="26" spans="1:15" ht="10.5" customHeight="1">
      <c r="A26" s="167"/>
      <c r="B26" s="167"/>
      <c r="C26" s="167"/>
      <c r="D26" s="168"/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68"/>
    </row>
    <row r="27" spans="1:15" ht="27.75" customHeight="1">
      <c r="A27" s="421" t="s">
        <v>283</v>
      </c>
      <c r="B27" s="421"/>
      <c r="C27" s="421"/>
      <c r="D27" s="421"/>
      <c r="E27" s="421"/>
      <c r="F27" s="421"/>
      <c r="G27" s="421"/>
      <c r="H27" s="421"/>
      <c r="I27" s="421"/>
      <c r="J27" s="421"/>
      <c r="K27" s="421"/>
      <c r="L27" s="421"/>
      <c r="M27" s="421"/>
      <c r="N27" s="421"/>
      <c r="O27" s="421"/>
    </row>
    <row r="28" spans="1:15" ht="15" customHeight="1">
      <c r="A28" s="168"/>
      <c r="B28" s="168"/>
      <c r="C28" s="168"/>
      <c r="D28" s="168"/>
      <c r="E28" s="168"/>
      <c r="F28" s="168"/>
      <c r="G28" s="168"/>
      <c r="H28" s="168"/>
      <c r="I28" s="168"/>
      <c r="J28" s="56"/>
      <c r="K28" s="56"/>
      <c r="L28" s="56"/>
      <c r="M28" s="56"/>
      <c r="N28" s="56"/>
      <c r="O28" s="56"/>
    </row>
    <row r="29" spans="1:15" ht="21.95" customHeight="1">
      <c r="A29" s="58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</row>
    <row r="30" spans="1:15" ht="25.5" customHeight="1">
      <c r="A30" s="426" t="s">
        <v>348</v>
      </c>
      <c r="B30" s="426"/>
      <c r="C30" s="426"/>
      <c r="D30" s="426"/>
      <c r="E30" s="426"/>
      <c r="F30" s="426"/>
      <c r="G30" s="426"/>
      <c r="H30" s="426"/>
      <c r="I30" s="426"/>
      <c r="J30" s="426"/>
      <c r="K30" s="56"/>
      <c r="L30" s="56"/>
      <c r="M30" s="56"/>
      <c r="N30" s="56"/>
      <c r="O30" s="56"/>
    </row>
    <row r="31" spans="1:15" ht="68.25" customHeight="1">
      <c r="A31" s="431" t="s">
        <v>408</v>
      </c>
      <c r="B31" s="422" t="s">
        <v>182</v>
      </c>
      <c r="C31" s="423"/>
      <c r="D31" s="354" t="s">
        <v>507</v>
      </c>
      <c r="E31" s="354"/>
      <c r="F31" s="354"/>
      <c r="G31" s="354" t="s">
        <v>508</v>
      </c>
      <c r="H31" s="354"/>
      <c r="I31" s="354"/>
      <c r="J31" s="422" t="s">
        <v>510</v>
      </c>
      <c r="K31" s="430"/>
      <c r="L31" s="423"/>
      <c r="M31" s="354" t="s">
        <v>509</v>
      </c>
      <c r="N31" s="354"/>
      <c r="O31" s="354"/>
    </row>
    <row r="32" spans="1:15" ht="165" customHeight="1">
      <c r="A32" s="432"/>
      <c r="B32" s="109" t="s">
        <v>506</v>
      </c>
      <c r="C32" s="109" t="s">
        <v>517</v>
      </c>
      <c r="D32" s="109" t="s">
        <v>322</v>
      </c>
      <c r="E32" s="109" t="s">
        <v>183</v>
      </c>
      <c r="F32" s="109" t="s">
        <v>323</v>
      </c>
      <c r="G32" s="109" t="s">
        <v>322</v>
      </c>
      <c r="H32" s="109" t="s">
        <v>183</v>
      </c>
      <c r="I32" s="109" t="s">
        <v>323</v>
      </c>
      <c r="J32" s="109" t="s">
        <v>322</v>
      </c>
      <c r="K32" s="109" t="s">
        <v>183</v>
      </c>
      <c r="L32" s="109" t="s">
        <v>323</v>
      </c>
      <c r="M32" s="109" t="s">
        <v>322</v>
      </c>
      <c r="N32" s="109" t="s">
        <v>183</v>
      </c>
      <c r="O32" s="109" t="s">
        <v>323</v>
      </c>
    </row>
    <row r="33" spans="1:15" ht="25.5" customHeight="1">
      <c r="A33" s="109">
        <v>1</v>
      </c>
      <c r="B33" s="109">
        <v>2</v>
      </c>
      <c r="C33" s="109">
        <v>3</v>
      </c>
      <c r="D33" s="109">
        <v>4</v>
      </c>
      <c r="E33" s="109">
        <v>5</v>
      </c>
      <c r="F33" s="109">
        <v>6</v>
      </c>
      <c r="G33" s="109">
        <v>7</v>
      </c>
      <c r="H33" s="108">
        <v>8</v>
      </c>
      <c r="I33" s="108">
        <v>9</v>
      </c>
      <c r="J33" s="108">
        <v>10</v>
      </c>
      <c r="K33" s="108">
        <v>11</v>
      </c>
      <c r="L33" s="108">
        <v>12</v>
      </c>
      <c r="M33" s="108">
        <v>13</v>
      </c>
      <c r="N33" s="108">
        <v>14</v>
      </c>
      <c r="O33" s="108">
        <v>15</v>
      </c>
    </row>
    <row r="34" spans="1:15" ht="83.25" customHeight="1">
      <c r="A34" s="5" t="s">
        <v>479</v>
      </c>
      <c r="B34" s="251">
        <v>41</v>
      </c>
      <c r="C34" s="251">
        <v>60</v>
      </c>
      <c r="D34" s="251">
        <v>9095</v>
      </c>
      <c r="E34" s="251"/>
      <c r="F34" s="251"/>
      <c r="G34" s="270">
        <v>9500</v>
      </c>
      <c r="H34" s="251"/>
      <c r="I34" s="251"/>
      <c r="J34" s="251">
        <v>4309</v>
      </c>
      <c r="K34" s="251"/>
      <c r="L34" s="251"/>
      <c r="M34" s="254">
        <v>12652</v>
      </c>
      <c r="N34" s="251"/>
      <c r="O34" s="251"/>
    </row>
    <row r="35" spans="1:15" ht="63.75" customHeight="1">
      <c r="A35" s="5" t="s">
        <v>451</v>
      </c>
      <c r="B35" s="251">
        <v>59</v>
      </c>
      <c r="C35" s="251">
        <v>40</v>
      </c>
      <c r="D35" s="251">
        <v>10781</v>
      </c>
      <c r="E35" s="251"/>
      <c r="F35" s="251"/>
      <c r="G35" s="270">
        <v>11600</v>
      </c>
      <c r="H35" s="251"/>
      <c r="I35" s="251"/>
      <c r="J35" s="251">
        <v>1858</v>
      </c>
      <c r="K35" s="251"/>
      <c r="L35" s="251"/>
      <c r="M35" s="254">
        <v>8547</v>
      </c>
      <c r="N35" s="251"/>
      <c r="O35" s="251"/>
    </row>
    <row r="36" spans="1:15" ht="30.75" customHeight="1">
      <c r="A36" s="114" t="s">
        <v>49</v>
      </c>
      <c r="B36" s="252">
        <v>100</v>
      </c>
      <c r="C36" s="252">
        <v>100</v>
      </c>
      <c r="D36" s="252">
        <f>SUM(D34:D35)</f>
        <v>19876</v>
      </c>
      <c r="E36" s="252"/>
      <c r="F36" s="252"/>
      <c r="G36" s="252">
        <f>SUM(G34:G35)</f>
        <v>21100</v>
      </c>
      <c r="H36" s="252"/>
      <c r="I36" s="252"/>
      <c r="J36" s="252">
        <f>SUM(J34:J35)</f>
        <v>6167</v>
      </c>
      <c r="K36" s="252"/>
      <c r="L36" s="252"/>
      <c r="M36" s="282">
        <f>SUM(M34:M35)</f>
        <v>21199</v>
      </c>
      <c r="N36" s="252"/>
      <c r="O36" s="252"/>
    </row>
    <row r="37" spans="1:15" ht="20.100000000000001" customHeight="1">
      <c r="A37" s="48"/>
      <c r="B37" s="171"/>
      <c r="C37" s="171"/>
      <c r="D37" s="171"/>
      <c r="E37" s="171"/>
      <c r="F37" s="172"/>
      <c r="G37" s="172"/>
      <c r="H37" s="172"/>
      <c r="I37" s="173"/>
      <c r="J37" s="173"/>
      <c r="K37" s="173"/>
      <c r="L37" s="173"/>
      <c r="M37" s="173"/>
      <c r="N37" s="173"/>
      <c r="O37" s="173"/>
    </row>
    <row r="38" spans="1:15" ht="20.100000000000001" customHeight="1">
      <c r="A38" s="420" t="s">
        <v>349</v>
      </c>
      <c r="B38" s="420"/>
      <c r="C38" s="420"/>
      <c r="D38" s="420"/>
      <c r="E38" s="420"/>
      <c r="F38" s="420"/>
      <c r="G38" s="420"/>
      <c r="H38" s="420"/>
      <c r="I38" s="420"/>
      <c r="J38" s="420"/>
      <c r="K38" s="420"/>
      <c r="L38" s="420"/>
      <c r="M38" s="420"/>
      <c r="N38" s="420"/>
      <c r="O38" s="420"/>
    </row>
    <row r="39" spans="1:15" ht="20.100000000000001" customHeight="1">
      <c r="A39" s="56"/>
      <c r="B39" s="59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</row>
    <row r="40" spans="1:15" ht="63" customHeight="1">
      <c r="A40" s="109" t="s">
        <v>100</v>
      </c>
      <c r="B40" s="354" t="s">
        <v>62</v>
      </c>
      <c r="C40" s="354"/>
      <c r="D40" s="354" t="s">
        <v>57</v>
      </c>
      <c r="E40" s="354"/>
      <c r="F40" s="354" t="s">
        <v>58</v>
      </c>
      <c r="G40" s="354"/>
      <c r="H40" s="354" t="s">
        <v>184</v>
      </c>
      <c r="I40" s="354"/>
      <c r="J40" s="354"/>
      <c r="K40" s="422" t="s">
        <v>76</v>
      </c>
      <c r="L40" s="423"/>
      <c r="M40" s="422" t="s">
        <v>29</v>
      </c>
      <c r="N40" s="430"/>
      <c r="O40" s="423"/>
    </row>
    <row r="41" spans="1:15" ht="25.5" customHeight="1">
      <c r="A41" s="108">
        <v>1</v>
      </c>
      <c r="B41" s="353">
        <v>2</v>
      </c>
      <c r="C41" s="353"/>
      <c r="D41" s="353">
        <v>3</v>
      </c>
      <c r="E41" s="353"/>
      <c r="F41" s="437">
        <v>4</v>
      </c>
      <c r="G41" s="437"/>
      <c r="H41" s="353">
        <v>5</v>
      </c>
      <c r="I41" s="353"/>
      <c r="J41" s="353"/>
      <c r="K41" s="353">
        <v>6</v>
      </c>
      <c r="L41" s="353"/>
      <c r="M41" s="434">
        <v>7</v>
      </c>
      <c r="N41" s="435"/>
      <c r="O41" s="436"/>
    </row>
    <row r="42" spans="1:15" ht="30" customHeight="1">
      <c r="A42" s="84"/>
      <c r="B42" s="427"/>
      <c r="C42" s="427"/>
      <c r="D42" s="425"/>
      <c r="E42" s="425"/>
      <c r="F42" s="433"/>
      <c r="G42" s="433"/>
      <c r="H42" s="354"/>
      <c r="I42" s="354"/>
      <c r="J42" s="354"/>
      <c r="K42" s="428"/>
      <c r="L42" s="429"/>
      <c r="M42" s="427"/>
      <c r="N42" s="427"/>
      <c r="O42" s="427"/>
    </row>
    <row r="43" spans="1:15" ht="30" customHeight="1">
      <c r="A43" s="84"/>
      <c r="B43" s="427"/>
      <c r="C43" s="427"/>
      <c r="D43" s="425"/>
      <c r="E43" s="425"/>
      <c r="F43" s="433"/>
      <c r="G43" s="433"/>
      <c r="H43" s="354"/>
      <c r="I43" s="354"/>
      <c r="J43" s="354"/>
      <c r="K43" s="428"/>
      <c r="L43" s="429"/>
      <c r="M43" s="427"/>
      <c r="N43" s="427"/>
      <c r="O43" s="427"/>
    </row>
    <row r="44" spans="1:15" ht="30" customHeight="1">
      <c r="A44" s="84"/>
      <c r="B44" s="427"/>
      <c r="C44" s="427"/>
      <c r="D44" s="425"/>
      <c r="E44" s="425"/>
      <c r="F44" s="433"/>
      <c r="G44" s="433"/>
      <c r="H44" s="354"/>
      <c r="I44" s="354"/>
      <c r="J44" s="354"/>
      <c r="K44" s="428"/>
      <c r="L44" s="429"/>
      <c r="M44" s="427"/>
      <c r="N44" s="427"/>
      <c r="O44" s="427"/>
    </row>
    <row r="45" spans="1:15" ht="34.5" customHeight="1">
      <c r="A45" s="114" t="s">
        <v>49</v>
      </c>
      <c r="B45" s="440" t="s">
        <v>30</v>
      </c>
      <c r="C45" s="440"/>
      <c r="D45" s="440" t="s">
        <v>30</v>
      </c>
      <c r="E45" s="440"/>
      <c r="F45" s="440" t="s">
        <v>30</v>
      </c>
      <c r="G45" s="440"/>
      <c r="H45" s="440"/>
      <c r="I45" s="440"/>
      <c r="J45" s="440"/>
      <c r="K45" s="442">
        <f>SUM(K42:K44)</f>
        <v>0</v>
      </c>
      <c r="L45" s="443"/>
      <c r="M45" s="441"/>
      <c r="N45" s="441"/>
      <c r="O45" s="441"/>
    </row>
    <row r="46" spans="1:15" ht="18" customHeight="1">
      <c r="A46" s="172"/>
      <c r="B46" s="58"/>
      <c r="C46" s="58"/>
      <c r="D46" s="58"/>
      <c r="E46" s="58"/>
      <c r="F46" s="58"/>
      <c r="G46" s="58"/>
      <c r="H46" s="58"/>
      <c r="I46" s="58"/>
      <c r="J46" s="58"/>
      <c r="K46" s="46"/>
      <c r="L46" s="46"/>
      <c r="M46" s="46"/>
      <c r="N46" s="46"/>
      <c r="O46" s="46"/>
    </row>
    <row r="47" spans="1:15" ht="20.100000000000001" customHeight="1">
      <c r="A47" s="420" t="s">
        <v>350</v>
      </c>
      <c r="B47" s="420"/>
      <c r="C47" s="420"/>
      <c r="D47" s="420"/>
      <c r="E47" s="420"/>
      <c r="F47" s="420"/>
      <c r="G47" s="420"/>
      <c r="H47" s="420"/>
      <c r="I47" s="420"/>
      <c r="J47" s="420"/>
      <c r="K47" s="420"/>
      <c r="L47" s="420"/>
      <c r="M47" s="420"/>
      <c r="N47" s="420"/>
      <c r="O47" s="420"/>
    </row>
    <row r="48" spans="1:15" ht="20.100000000000001" customHeight="1">
      <c r="A48" s="173"/>
      <c r="B48" s="173"/>
      <c r="C48" s="173"/>
      <c r="D48" s="173"/>
      <c r="E48" s="173"/>
      <c r="F48" s="173"/>
      <c r="G48" s="173"/>
      <c r="H48" s="173"/>
      <c r="I48" s="174"/>
      <c r="J48" s="56"/>
      <c r="K48" s="56"/>
      <c r="L48" s="56"/>
      <c r="M48" s="56"/>
      <c r="N48" s="56"/>
      <c r="O48" s="56"/>
    </row>
    <row r="49" spans="1:15" ht="52.5" customHeight="1">
      <c r="A49" s="354" t="s">
        <v>56</v>
      </c>
      <c r="B49" s="354"/>
      <c r="C49" s="354"/>
      <c r="D49" s="321" t="s">
        <v>522</v>
      </c>
      <c r="E49" s="321"/>
      <c r="F49" s="321"/>
      <c r="G49" s="321" t="s">
        <v>203</v>
      </c>
      <c r="H49" s="321"/>
      <c r="I49" s="321"/>
      <c r="J49" s="321" t="s">
        <v>201</v>
      </c>
      <c r="K49" s="321"/>
      <c r="L49" s="321"/>
      <c r="M49" s="321" t="s">
        <v>523</v>
      </c>
      <c r="N49" s="321"/>
      <c r="O49" s="321"/>
    </row>
    <row r="50" spans="1:15" ht="20.100000000000001" customHeight="1">
      <c r="A50" s="354">
        <v>1</v>
      </c>
      <c r="B50" s="354"/>
      <c r="C50" s="354"/>
      <c r="D50" s="354">
        <v>2</v>
      </c>
      <c r="E50" s="354"/>
      <c r="F50" s="354"/>
      <c r="G50" s="354">
        <v>3</v>
      </c>
      <c r="H50" s="354"/>
      <c r="I50" s="354"/>
      <c r="J50" s="353">
        <v>4</v>
      </c>
      <c r="K50" s="353"/>
      <c r="L50" s="353"/>
      <c r="M50" s="353">
        <v>5</v>
      </c>
      <c r="N50" s="353"/>
      <c r="O50" s="353"/>
    </row>
    <row r="51" spans="1:15" ht="30.75" customHeight="1">
      <c r="A51" s="439" t="s">
        <v>185</v>
      </c>
      <c r="B51" s="439"/>
      <c r="C51" s="439"/>
      <c r="D51" s="425"/>
      <c r="E51" s="425"/>
      <c r="F51" s="425"/>
      <c r="G51" s="425"/>
      <c r="H51" s="425"/>
      <c r="I51" s="425"/>
      <c r="J51" s="425"/>
      <c r="K51" s="425"/>
      <c r="L51" s="425"/>
      <c r="M51" s="425">
        <f>D51+G51-J51</f>
        <v>0</v>
      </c>
      <c r="N51" s="425"/>
      <c r="O51" s="425"/>
    </row>
    <row r="52" spans="1:15" ht="27.75" customHeight="1">
      <c r="A52" s="439" t="s">
        <v>84</v>
      </c>
      <c r="B52" s="439"/>
      <c r="C52" s="439"/>
      <c r="D52" s="425"/>
      <c r="E52" s="425"/>
      <c r="F52" s="425"/>
      <c r="G52" s="425"/>
      <c r="H52" s="425"/>
      <c r="I52" s="425"/>
      <c r="J52" s="425"/>
      <c r="K52" s="425"/>
      <c r="L52" s="425"/>
      <c r="M52" s="425"/>
      <c r="N52" s="425"/>
      <c r="O52" s="425"/>
    </row>
    <row r="53" spans="1:15" ht="21" customHeight="1">
      <c r="A53" s="439"/>
      <c r="B53" s="439"/>
      <c r="C53" s="439"/>
      <c r="D53" s="331"/>
      <c r="E53" s="424"/>
      <c r="F53" s="405"/>
      <c r="G53" s="331"/>
      <c r="H53" s="424"/>
      <c r="I53" s="405"/>
      <c r="J53" s="331"/>
      <c r="K53" s="424"/>
      <c r="L53" s="405"/>
      <c r="M53" s="331"/>
      <c r="N53" s="424"/>
      <c r="O53" s="405"/>
    </row>
    <row r="54" spans="1:15" ht="28.5" customHeight="1">
      <c r="A54" s="439" t="s">
        <v>186</v>
      </c>
      <c r="B54" s="439"/>
      <c r="C54" s="439"/>
      <c r="D54" s="425"/>
      <c r="E54" s="425"/>
      <c r="F54" s="425"/>
      <c r="G54" s="425"/>
      <c r="H54" s="425"/>
      <c r="I54" s="425"/>
      <c r="J54" s="425"/>
      <c r="K54" s="425"/>
      <c r="L54" s="425"/>
      <c r="M54" s="425">
        <f>D54+G54-J54</f>
        <v>0</v>
      </c>
      <c r="N54" s="425"/>
      <c r="O54" s="425"/>
    </row>
    <row r="55" spans="1:15" ht="25.5" customHeight="1">
      <c r="A55" s="439" t="s">
        <v>407</v>
      </c>
      <c r="B55" s="439"/>
      <c r="C55" s="439"/>
      <c r="D55" s="425"/>
      <c r="E55" s="425"/>
      <c r="F55" s="425"/>
      <c r="G55" s="425"/>
      <c r="H55" s="425"/>
      <c r="I55" s="425"/>
      <c r="J55" s="425"/>
      <c r="K55" s="425"/>
      <c r="L55" s="425"/>
      <c r="M55" s="425"/>
      <c r="N55" s="425"/>
      <c r="O55" s="425"/>
    </row>
    <row r="56" spans="1:15" ht="20.100000000000001" customHeight="1">
      <c r="A56" s="439"/>
      <c r="B56" s="439"/>
      <c r="C56" s="439"/>
      <c r="D56" s="331"/>
      <c r="E56" s="424"/>
      <c r="F56" s="405"/>
      <c r="G56" s="331"/>
      <c r="H56" s="424"/>
      <c r="I56" s="405"/>
      <c r="J56" s="331"/>
      <c r="K56" s="424"/>
      <c r="L56" s="405"/>
      <c r="M56" s="331"/>
      <c r="N56" s="424"/>
      <c r="O56" s="405"/>
    </row>
    <row r="57" spans="1:15" ht="30" customHeight="1">
      <c r="A57" s="439" t="s">
        <v>187</v>
      </c>
      <c r="B57" s="439"/>
      <c r="C57" s="439"/>
      <c r="D57" s="425"/>
      <c r="E57" s="425"/>
      <c r="F57" s="425"/>
      <c r="G57" s="425"/>
      <c r="H57" s="425"/>
      <c r="I57" s="425"/>
      <c r="J57" s="425"/>
      <c r="K57" s="425"/>
      <c r="L57" s="425"/>
      <c r="M57" s="425">
        <f>D57+G57-J57</f>
        <v>0</v>
      </c>
      <c r="N57" s="425"/>
      <c r="O57" s="425"/>
    </row>
    <row r="58" spans="1:15" ht="29.25" customHeight="1">
      <c r="A58" s="439" t="s">
        <v>84</v>
      </c>
      <c r="B58" s="439"/>
      <c r="C58" s="439"/>
      <c r="D58" s="425"/>
      <c r="E58" s="425"/>
      <c r="F58" s="425"/>
      <c r="G58" s="425"/>
      <c r="H58" s="425"/>
      <c r="I58" s="425"/>
      <c r="J58" s="425"/>
      <c r="K58" s="425"/>
      <c r="L58" s="425"/>
      <c r="M58" s="425"/>
      <c r="N58" s="425"/>
      <c r="O58" s="425"/>
    </row>
    <row r="59" spans="1:15" ht="26.25" customHeight="1">
      <c r="A59" s="409"/>
      <c r="B59" s="410"/>
      <c r="C59" s="411"/>
      <c r="D59" s="425"/>
      <c r="E59" s="425"/>
      <c r="F59" s="425"/>
      <c r="G59" s="425"/>
      <c r="H59" s="425"/>
      <c r="I59" s="425"/>
      <c r="J59" s="425"/>
      <c r="K59" s="425"/>
      <c r="L59" s="425"/>
      <c r="M59" s="425"/>
      <c r="N59" s="425"/>
      <c r="O59" s="425"/>
    </row>
    <row r="60" spans="1:15" ht="30" customHeight="1">
      <c r="A60" s="406" t="s">
        <v>49</v>
      </c>
      <c r="B60" s="407"/>
      <c r="C60" s="408"/>
      <c r="D60" s="438">
        <f>SUM(D51,D54,D57)</f>
        <v>0</v>
      </c>
      <c r="E60" s="438"/>
      <c r="F60" s="438"/>
      <c r="G60" s="438">
        <f>SUM(G51,G54,G57)</f>
        <v>0</v>
      </c>
      <c r="H60" s="438"/>
      <c r="I60" s="438"/>
      <c r="J60" s="438">
        <f>SUM(J51,J54,J57)</f>
        <v>0</v>
      </c>
      <c r="K60" s="438"/>
      <c r="L60" s="438"/>
      <c r="M60" s="438">
        <f>D60+G60-J60</f>
        <v>0</v>
      </c>
      <c r="N60" s="438"/>
      <c r="O60" s="438"/>
    </row>
    <row r="61" spans="1:15" ht="20.100000000000001" customHeight="1">
      <c r="A61" s="18"/>
      <c r="B61" s="35"/>
      <c r="C61" s="36"/>
      <c r="D61" s="36"/>
      <c r="E61" s="36"/>
      <c r="F61" s="18"/>
      <c r="G61" s="18"/>
      <c r="H61" s="18"/>
      <c r="I61" s="18"/>
      <c r="J61" s="18"/>
      <c r="K61" s="18"/>
      <c r="L61" s="18"/>
      <c r="M61" s="18"/>
      <c r="N61" s="18"/>
      <c r="O61" s="18"/>
    </row>
    <row r="62" spans="1:15" ht="63.95" customHeight="1">
      <c r="A62" s="18"/>
      <c r="B62" s="35"/>
      <c r="C62" s="36"/>
      <c r="D62" s="36"/>
      <c r="E62" s="36"/>
      <c r="F62" s="18"/>
      <c r="G62" s="18"/>
      <c r="H62" s="18"/>
      <c r="I62" s="18"/>
      <c r="J62" s="18"/>
      <c r="K62" s="18"/>
      <c r="L62" s="18"/>
      <c r="M62" s="18"/>
      <c r="N62" s="18"/>
      <c r="O62" s="18"/>
    </row>
    <row r="63" spans="1:15" ht="18" customHeight="1">
      <c r="A63" s="18"/>
      <c r="B63" s="35"/>
      <c r="C63" s="36"/>
      <c r="D63" s="36"/>
      <c r="E63" s="36"/>
      <c r="F63" s="18"/>
      <c r="G63" s="18"/>
      <c r="H63" s="18"/>
      <c r="I63" s="18"/>
      <c r="J63" s="18"/>
      <c r="K63" s="18"/>
      <c r="L63" s="18"/>
      <c r="M63" s="18"/>
      <c r="N63" s="18"/>
      <c r="O63" s="18"/>
    </row>
    <row r="64" spans="1:15" ht="20.100000000000001" customHeight="1">
      <c r="A64" s="18"/>
      <c r="B64" s="35"/>
      <c r="C64" s="36"/>
      <c r="D64" s="36"/>
      <c r="E64" s="36"/>
      <c r="F64" s="18"/>
      <c r="G64" s="18"/>
      <c r="H64" s="18"/>
      <c r="I64" s="18"/>
      <c r="J64" s="18"/>
      <c r="K64" s="18"/>
      <c r="L64" s="18"/>
      <c r="M64" s="18"/>
      <c r="N64" s="18"/>
      <c r="O64" s="18"/>
    </row>
    <row r="65" spans="1:15" ht="20.100000000000001" customHeight="1">
      <c r="A65" s="18"/>
      <c r="B65" s="35"/>
      <c r="C65" s="36"/>
      <c r="D65" s="36"/>
      <c r="E65" s="36"/>
      <c r="F65" s="18"/>
      <c r="G65" s="18"/>
      <c r="H65" s="18"/>
      <c r="I65" s="18"/>
      <c r="J65" s="18"/>
      <c r="K65" s="18"/>
      <c r="L65" s="18"/>
      <c r="M65" s="18"/>
      <c r="N65" s="18"/>
      <c r="O65" s="18"/>
    </row>
    <row r="66" spans="1:15" ht="20.100000000000001" customHeight="1">
      <c r="A66" s="18"/>
      <c r="B66" s="35"/>
      <c r="C66" s="36"/>
      <c r="D66" s="36"/>
      <c r="E66" s="36"/>
      <c r="F66" s="18"/>
      <c r="G66" s="18"/>
      <c r="H66" s="18"/>
      <c r="I66" s="18"/>
      <c r="J66" s="18"/>
      <c r="K66" s="18"/>
      <c r="L66" s="18"/>
      <c r="M66" s="18"/>
      <c r="N66" s="18"/>
      <c r="O66" s="18"/>
    </row>
    <row r="67" spans="1:15" ht="20.100000000000001" customHeight="1">
      <c r="A67" s="18"/>
      <c r="B67" s="35"/>
      <c r="C67" s="36"/>
      <c r="D67" s="36"/>
      <c r="E67" s="36"/>
      <c r="F67" s="18"/>
      <c r="G67" s="18"/>
      <c r="H67" s="18"/>
      <c r="I67" s="18"/>
      <c r="J67" s="18"/>
      <c r="K67" s="18"/>
      <c r="L67" s="18"/>
      <c r="M67" s="18"/>
      <c r="N67" s="18"/>
      <c r="O67" s="18"/>
    </row>
    <row r="68" spans="1:15" ht="20.100000000000001" customHeight="1">
      <c r="A68" s="18"/>
      <c r="B68" s="35"/>
      <c r="C68" s="36"/>
      <c r="D68" s="36"/>
      <c r="E68" s="36"/>
      <c r="F68" s="18"/>
      <c r="G68" s="18"/>
      <c r="H68" s="18"/>
      <c r="I68" s="18"/>
      <c r="J68" s="18"/>
      <c r="K68" s="18"/>
      <c r="L68" s="18"/>
      <c r="M68" s="18"/>
      <c r="N68" s="18"/>
      <c r="O68" s="18"/>
    </row>
    <row r="69" spans="1:15" ht="20.100000000000001" customHeight="1">
      <c r="A69" s="18"/>
      <c r="B69" s="35"/>
      <c r="C69" s="36"/>
      <c r="D69" s="36"/>
      <c r="E69" s="36"/>
      <c r="F69" s="18"/>
      <c r="G69" s="18"/>
      <c r="H69" s="18"/>
      <c r="I69" s="18"/>
      <c r="J69" s="18"/>
      <c r="K69" s="18"/>
      <c r="L69" s="18"/>
      <c r="M69" s="18"/>
      <c r="N69" s="18"/>
      <c r="O69" s="18"/>
    </row>
    <row r="70" spans="1:15" ht="20.100000000000001" customHeight="1">
      <c r="C70" s="8"/>
      <c r="D70" s="8"/>
      <c r="E70" s="8"/>
    </row>
    <row r="71" spans="1:15" ht="20.100000000000001" customHeight="1">
      <c r="C71" s="8"/>
      <c r="D71" s="8"/>
      <c r="E71" s="8"/>
    </row>
    <row r="72" spans="1:15" ht="20.100000000000001" customHeight="1">
      <c r="C72" s="8"/>
      <c r="D72" s="8"/>
      <c r="E72" s="8"/>
    </row>
    <row r="73" spans="1:15" ht="20.100000000000001" customHeight="1">
      <c r="C73" s="8"/>
      <c r="D73" s="8"/>
      <c r="E73" s="8"/>
    </row>
    <row r="74" spans="1:15">
      <c r="C74" s="8"/>
      <c r="D74" s="8"/>
      <c r="E74" s="8"/>
    </row>
  </sheetData>
  <mergeCells count="238">
    <mergeCell ref="D24:E24"/>
    <mergeCell ref="L25:M25"/>
    <mergeCell ref="J25:K25"/>
    <mergeCell ref="A53:C53"/>
    <mergeCell ref="A52:C52"/>
    <mergeCell ref="A51:C51"/>
    <mergeCell ref="A50:C50"/>
    <mergeCell ref="B45:C45"/>
    <mergeCell ref="D45:E45"/>
    <mergeCell ref="G52:I52"/>
    <mergeCell ref="D53:F53"/>
    <mergeCell ref="G53:I53"/>
    <mergeCell ref="F45:G45"/>
    <mergeCell ref="A47:O47"/>
    <mergeCell ref="A49:C49"/>
    <mergeCell ref="D49:F49"/>
    <mergeCell ref="D50:F50"/>
    <mergeCell ref="M50:O50"/>
    <mergeCell ref="M45:O45"/>
    <mergeCell ref="M49:O49"/>
    <mergeCell ref="K45:L45"/>
    <mergeCell ref="J51:L51"/>
    <mergeCell ref="H45:J45"/>
    <mergeCell ref="M40:O40"/>
    <mergeCell ref="A60:C60"/>
    <mergeCell ref="D60:F60"/>
    <mergeCell ref="G60:I60"/>
    <mergeCell ref="J60:L60"/>
    <mergeCell ref="A54:C54"/>
    <mergeCell ref="A55:C55"/>
    <mergeCell ref="A59:C59"/>
    <mergeCell ref="J52:L52"/>
    <mergeCell ref="A58:C58"/>
    <mergeCell ref="A56:C56"/>
    <mergeCell ref="A57:C57"/>
    <mergeCell ref="G57:I57"/>
    <mergeCell ref="M60:O60"/>
    <mergeCell ref="D55:F55"/>
    <mergeCell ref="G54:I54"/>
    <mergeCell ref="D54:F54"/>
    <mergeCell ref="J55:L55"/>
    <mergeCell ref="M55:O55"/>
    <mergeCell ref="M56:O56"/>
    <mergeCell ref="M59:O59"/>
    <mergeCell ref="J58:L58"/>
    <mergeCell ref="J57:L57"/>
    <mergeCell ref="J56:L56"/>
    <mergeCell ref="M54:O54"/>
    <mergeCell ref="M58:O58"/>
    <mergeCell ref="M57:O57"/>
    <mergeCell ref="J59:L59"/>
    <mergeCell ref="G55:I55"/>
    <mergeCell ref="D59:F59"/>
    <mergeCell ref="J54:L54"/>
    <mergeCell ref="G59:I59"/>
    <mergeCell ref="G58:I58"/>
    <mergeCell ref="D58:F58"/>
    <mergeCell ref="D56:F56"/>
    <mergeCell ref="G56:I56"/>
    <mergeCell ref="D57:F57"/>
    <mergeCell ref="K44:L44"/>
    <mergeCell ref="B42:C42"/>
    <mergeCell ref="B44:C44"/>
    <mergeCell ref="B43:C43"/>
    <mergeCell ref="K41:L41"/>
    <mergeCell ref="A25:C25"/>
    <mergeCell ref="D25:E25"/>
    <mergeCell ref="M41:O41"/>
    <mergeCell ref="D40:E40"/>
    <mergeCell ref="F40:G40"/>
    <mergeCell ref="H40:J40"/>
    <mergeCell ref="M43:O43"/>
    <mergeCell ref="H43:J43"/>
    <mergeCell ref="M42:O42"/>
    <mergeCell ref="D43:E43"/>
    <mergeCell ref="F43:G43"/>
    <mergeCell ref="K40:L40"/>
    <mergeCell ref="F41:G41"/>
    <mergeCell ref="H41:J41"/>
    <mergeCell ref="H42:J42"/>
    <mergeCell ref="K42:L42"/>
    <mergeCell ref="D41:E41"/>
    <mergeCell ref="D42:E42"/>
    <mergeCell ref="F42:G42"/>
    <mergeCell ref="A24:C24"/>
    <mergeCell ref="A30:J30"/>
    <mergeCell ref="D21:E21"/>
    <mergeCell ref="A22:C22"/>
    <mergeCell ref="D22:E22"/>
    <mergeCell ref="B41:C41"/>
    <mergeCell ref="M52:O52"/>
    <mergeCell ref="L21:M21"/>
    <mergeCell ref="J21:K21"/>
    <mergeCell ref="F21:G21"/>
    <mergeCell ref="H21:I21"/>
    <mergeCell ref="J22:K22"/>
    <mergeCell ref="D23:E23"/>
    <mergeCell ref="F23:G23"/>
    <mergeCell ref="M44:O44"/>
    <mergeCell ref="K43:L43"/>
    <mergeCell ref="D31:F31"/>
    <mergeCell ref="G31:I31"/>
    <mergeCell ref="J31:L31"/>
    <mergeCell ref="M31:O31"/>
    <mergeCell ref="A31:A32"/>
    <mergeCell ref="H44:J44"/>
    <mergeCell ref="D44:E44"/>
    <mergeCell ref="F44:G44"/>
    <mergeCell ref="M53:O53"/>
    <mergeCell ref="J53:L53"/>
    <mergeCell ref="M51:O51"/>
    <mergeCell ref="D51:F51"/>
    <mergeCell ref="G49:I49"/>
    <mergeCell ref="J49:L49"/>
    <mergeCell ref="G50:I50"/>
    <mergeCell ref="J50:L50"/>
    <mergeCell ref="D52:F52"/>
    <mergeCell ref="G51:I51"/>
    <mergeCell ref="N18:O18"/>
    <mergeCell ref="F19:G19"/>
    <mergeCell ref="F25:G25"/>
    <mergeCell ref="A21:C21"/>
    <mergeCell ref="N19:O19"/>
    <mergeCell ref="A20:C20"/>
    <mergeCell ref="D20:E20"/>
    <mergeCell ref="F20:G20"/>
    <mergeCell ref="H20:I20"/>
    <mergeCell ref="J20:K20"/>
    <mergeCell ref="L20:M20"/>
    <mergeCell ref="N20:O20"/>
    <mergeCell ref="A23:C23"/>
    <mergeCell ref="N21:O21"/>
    <mergeCell ref="H19:I19"/>
    <mergeCell ref="J19:K19"/>
    <mergeCell ref="H23:I23"/>
    <mergeCell ref="N22:O22"/>
    <mergeCell ref="J23:K23"/>
    <mergeCell ref="D19:E19"/>
    <mergeCell ref="L23:M23"/>
    <mergeCell ref="N23:O23"/>
    <mergeCell ref="F22:G22"/>
    <mergeCell ref="H22:I22"/>
    <mergeCell ref="L16:M16"/>
    <mergeCell ref="L17:M17"/>
    <mergeCell ref="F17:G17"/>
    <mergeCell ref="A38:O38"/>
    <mergeCell ref="B40:C40"/>
    <mergeCell ref="N25:O25"/>
    <mergeCell ref="J24:K24"/>
    <mergeCell ref="L24:M24"/>
    <mergeCell ref="N24:O24"/>
    <mergeCell ref="F24:G24"/>
    <mergeCell ref="H24:I24"/>
    <mergeCell ref="H25:I25"/>
    <mergeCell ref="L22:M22"/>
    <mergeCell ref="A19:C19"/>
    <mergeCell ref="J17:K17"/>
    <mergeCell ref="F18:G18"/>
    <mergeCell ref="H18:I18"/>
    <mergeCell ref="J18:K18"/>
    <mergeCell ref="A16:C16"/>
    <mergeCell ref="L19:M19"/>
    <mergeCell ref="A27:O27"/>
    <mergeCell ref="N17:O17"/>
    <mergeCell ref="L18:M18"/>
    <mergeCell ref="B31:C31"/>
    <mergeCell ref="L14:M14"/>
    <mergeCell ref="L13:M13"/>
    <mergeCell ref="A10:C10"/>
    <mergeCell ref="D16:E16"/>
    <mergeCell ref="N16:O16"/>
    <mergeCell ref="J16:K16"/>
    <mergeCell ref="H16:I16"/>
    <mergeCell ref="N10:O10"/>
    <mergeCell ref="L10:M10"/>
    <mergeCell ref="N12:O12"/>
    <mergeCell ref="N15:O15"/>
    <mergeCell ref="J11:K11"/>
    <mergeCell ref="L11:M11"/>
    <mergeCell ref="N11:O11"/>
    <mergeCell ref="J15:K15"/>
    <mergeCell ref="N14:O14"/>
    <mergeCell ref="L15:M15"/>
    <mergeCell ref="J14:K14"/>
    <mergeCell ref="N13:O13"/>
    <mergeCell ref="L12:M12"/>
    <mergeCell ref="J12:K12"/>
    <mergeCell ref="A13:C13"/>
    <mergeCell ref="F13:G13"/>
    <mergeCell ref="J13:K13"/>
    <mergeCell ref="H11:I11"/>
    <mergeCell ref="F11:G11"/>
    <mergeCell ref="H13:I13"/>
    <mergeCell ref="D13:E13"/>
    <mergeCell ref="A12:C12"/>
    <mergeCell ref="D12:E12"/>
    <mergeCell ref="F12:G12"/>
    <mergeCell ref="H12:I12"/>
    <mergeCell ref="A11:C11"/>
    <mergeCell ref="D11:E11"/>
    <mergeCell ref="H17:I17"/>
    <mergeCell ref="A18:C18"/>
    <mergeCell ref="D18:E18"/>
    <mergeCell ref="A14:C14"/>
    <mergeCell ref="H15:I15"/>
    <mergeCell ref="H14:I14"/>
    <mergeCell ref="D14:E14"/>
    <mergeCell ref="A15:C15"/>
    <mergeCell ref="F14:G14"/>
    <mergeCell ref="A17:C17"/>
    <mergeCell ref="D15:E15"/>
    <mergeCell ref="F15:G15"/>
    <mergeCell ref="D17:E17"/>
    <mergeCell ref="F16:G16"/>
    <mergeCell ref="J9:K9"/>
    <mergeCell ref="D9:E9"/>
    <mergeCell ref="F9:G9"/>
    <mergeCell ref="J10:K10"/>
    <mergeCell ref="F10:G10"/>
    <mergeCell ref="A2:O2"/>
    <mergeCell ref="A3:O3"/>
    <mergeCell ref="A4:O4"/>
    <mergeCell ref="D8:E8"/>
    <mergeCell ref="F8:G8"/>
    <mergeCell ref="A6:O6"/>
    <mergeCell ref="A8:C8"/>
    <mergeCell ref="A5:O5"/>
    <mergeCell ref="A7:O7"/>
    <mergeCell ref="J8:K8"/>
    <mergeCell ref="H9:I9"/>
    <mergeCell ref="N8:O8"/>
    <mergeCell ref="N9:O9"/>
    <mergeCell ref="H8:I8"/>
    <mergeCell ref="L8:M8"/>
    <mergeCell ref="D10:E10"/>
    <mergeCell ref="A9:C9"/>
    <mergeCell ref="H10:I10"/>
    <mergeCell ref="L9:M9"/>
  </mergeCells>
  <phoneticPr fontId="3" type="noConversion"/>
  <pageMargins left="0.23622047244094491" right="0.15748031496062992" top="0.19685039370078741" bottom="0.19685039370078741" header="0.27559055118110237" footer="0.15748031496062992"/>
  <pageSetup paperSize="9" scale="50" orientation="landscape" horizontalDpi="1200" verticalDpi="1200" r:id="rId1"/>
  <headerFooter alignWithMargins="0"/>
  <rowBreaks count="1" manualBreakCount="1">
    <brk id="28" max="14" man="1"/>
  </rowBreaks>
  <ignoredErrors>
    <ignoredError sqref="L24:M25 F25:G25 D23:D25 G22 L11:M15 L22:M22 O10 M10 N10:N21 O11:O25 F23:G23 K23 K22 F24:G24 K24 K25 L17:M21 M16 M23 I24 I25 I22 N23:N25 I23" evalError="1"/>
    <ignoredError sqref="D36:G36 I36:J36 K36:M36 K45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AE62"/>
  <sheetViews>
    <sheetView view="pageBreakPreview" topLeftCell="A25" zoomScale="60" zoomScaleNormal="60" workbookViewId="0">
      <selection activeCell="S27" sqref="S27"/>
    </sheetView>
  </sheetViews>
  <sheetFormatPr defaultRowHeight="20.25"/>
  <cols>
    <col min="1" max="1" width="8.28515625" style="113" customWidth="1"/>
    <col min="2" max="2" width="26.140625" style="113" customWidth="1"/>
    <col min="3" max="5" width="11.28515625" style="113" customWidth="1"/>
    <col min="6" max="6" width="7" style="113" customWidth="1"/>
    <col min="7" max="7" width="15.28515625" style="113" customWidth="1"/>
    <col min="8" max="10" width="11" style="113" customWidth="1"/>
    <col min="11" max="11" width="9" style="113" customWidth="1"/>
    <col min="12" max="12" width="15.28515625" style="113" customWidth="1"/>
    <col min="13" max="13" width="8.7109375" style="113" customWidth="1"/>
    <col min="14" max="16" width="11" style="113" customWidth="1"/>
    <col min="17" max="17" width="15.85546875" style="113" customWidth="1"/>
    <col min="18" max="21" width="11" style="113" customWidth="1"/>
    <col min="22" max="22" width="15" style="113" customWidth="1"/>
    <col min="23" max="26" width="11" style="113" customWidth="1"/>
    <col min="27" max="27" width="14.7109375" style="113" customWidth="1"/>
    <col min="28" max="31" width="11" style="113" customWidth="1"/>
    <col min="32" max="16384" width="9.140625" style="113"/>
  </cols>
  <sheetData>
    <row r="1" spans="1:31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6"/>
      <c r="Q1" s="176"/>
      <c r="R1" s="176"/>
      <c r="S1" s="176"/>
      <c r="T1" s="176"/>
      <c r="U1" s="176"/>
      <c r="V1" s="56"/>
      <c r="W1" s="56"/>
      <c r="X1" s="56"/>
      <c r="Y1" s="56"/>
      <c r="Z1" s="56"/>
      <c r="AA1" s="56"/>
      <c r="AB1" s="469" t="s">
        <v>356</v>
      </c>
      <c r="AC1" s="470"/>
      <c r="AD1" s="470"/>
      <c r="AE1" s="470"/>
    </row>
    <row r="2" spans="1:31" ht="18.75" customHeight="1">
      <c r="A2" s="56"/>
      <c r="B2" s="177" t="s">
        <v>351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</row>
    <row r="3" spans="1:31">
      <c r="A3" s="178"/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314" t="s">
        <v>370</v>
      </c>
      <c r="AE3" s="475"/>
    </row>
    <row r="4" spans="1:31" ht="41.25" customHeight="1">
      <c r="A4" s="326" t="s">
        <v>46</v>
      </c>
      <c r="B4" s="326" t="s">
        <v>138</v>
      </c>
      <c r="C4" s="486" t="s">
        <v>139</v>
      </c>
      <c r="D4" s="487"/>
      <c r="E4" s="487"/>
      <c r="F4" s="488"/>
      <c r="G4" s="486" t="s">
        <v>198</v>
      </c>
      <c r="H4" s="487"/>
      <c r="I4" s="487"/>
      <c r="J4" s="487"/>
      <c r="K4" s="487"/>
      <c r="L4" s="487"/>
      <c r="M4" s="488"/>
      <c r="N4" s="338" t="s">
        <v>140</v>
      </c>
      <c r="O4" s="336"/>
      <c r="P4" s="336"/>
      <c r="Q4" s="336"/>
      <c r="R4" s="336"/>
      <c r="S4" s="336"/>
      <c r="T4" s="336"/>
      <c r="U4" s="336"/>
      <c r="V4" s="336"/>
      <c r="W4" s="336"/>
      <c r="X4" s="336"/>
      <c r="Y4" s="337"/>
      <c r="Z4" s="495" t="s">
        <v>521</v>
      </c>
      <c r="AA4" s="496"/>
      <c r="AB4" s="497"/>
      <c r="AC4" s="448" t="s">
        <v>520</v>
      </c>
      <c r="AD4" s="449"/>
      <c r="AE4" s="450"/>
    </row>
    <row r="5" spans="1:31" ht="53.25" customHeight="1">
      <c r="A5" s="327"/>
      <c r="B5" s="327"/>
      <c r="C5" s="489"/>
      <c r="D5" s="490"/>
      <c r="E5" s="490"/>
      <c r="F5" s="491"/>
      <c r="G5" s="489"/>
      <c r="H5" s="490"/>
      <c r="I5" s="490"/>
      <c r="J5" s="490"/>
      <c r="K5" s="490"/>
      <c r="L5" s="490"/>
      <c r="M5" s="491"/>
      <c r="N5" s="338" t="s">
        <v>511</v>
      </c>
      <c r="O5" s="336"/>
      <c r="P5" s="336"/>
      <c r="Q5" s="337"/>
      <c r="R5" s="338" t="s">
        <v>512</v>
      </c>
      <c r="S5" s="336"/>
      <c r="T5" s="336"/>
      <c r="U5" s="337"/>
      <c r="V5" s="338" t="s">
        <v>513</v>
      </c>
      <c r="W5" s="336"/>
      <c r="X5" s="336"/>
      <c r="Y5" s="337"/>
      <c r="Z5" s="499"/>
      <c r="AA5" s="499"/>
      <c r="AB5" s="500"/>
      <c r="AC5" s="454"/>
      <c r="AD5" s="455"/>
      <c r="AE5" s="456"/>
    </row>
    <row r="6" spans="1:31" ht="27" customHeight="1">
      <c r="A6" s="110">
        <v>1</v>
      </c>
      <c r="B6" s="179">
        <v>2</v>
      </c>
      <c r="C6" s="422">
        <v>3</v>
      </c>
      <c r="D6" s="430"/>
      <c r="E6" s="430"/>
      <c r="F6" s="423"/>
      <c r="G6" s="422">
        <v>4</v>
      </c>
      <c r="H6" s="430"/>
      <c r="I6" s="430"/>
      <c r="J6" s="430"/>
      <c r="K6" s="430"/>
      <c r="L6" s="430"/>
      <c r="M6" s="423"/>
      <c r="N6" s="483">
        <v>5</v>
      </c>
      <c r="O6" s="484"/>
      <c r="P6" s="484"/>
      <c r="Q6" s="485"/>
      <c r="R6" s="483">
        <v>6</v>
      </c>
      <c r="S6" s="484"/>
      <c r="T6" s="484"/>
      <c r="U6" s="485"/>
      <c r="V6" s="483">
        <v>7</v>
      </c>
      <c r="W6" s="484"/>
      <c r="X6" s="484"/>
      <c r="Y6" s="485"/>
      <c r="Z6" s="484">
        <v>8</v>
      </c>
      <c r="AA6" s="484"/>
      <c r="AB6" s="485"/>
      <c r="AC6" s="483">
        <v>9</v>
      </c>
      <c r="AD6" s="484"/>
      <c r="AE6" s="485"/>
    </row>
    <row r="7" spans="1:31" ht="49.5" customHeight="1">
      <c r="A7" s="110">
        <v>1</v>
      </c>
      <c r="B7" s="233" t="s">
        <v>452</v>
      </c>
      <c r="C7" s="422">
        <v>2013</v>
      </c>
      <c r="D7" s="430"/>
      <c r="E7" s="430"/>
      <c r="F7" s="423"/>
      <c r="G7" s="331" t="s">
        <v>453</v>
      </c>
      <c r="H7" s="424"/>
      <c r="I7" s="424"/>
      <c r="J7" s="424"/>
      <c r="K7" s="424"/>
      <c r="L7" s="424"/>
      <c r="M7" s="405"/>
      <c r="N7" s="412">
        <v>62</v>
      </c>
      <c r="O7" s="474"/>
      <c r="P7" s="474"/>
      <c r="Q7" s="413"/>
      <c r="R7" s="412">
        <v>65</v>
      </c>
      <c r="S7" s="474"/>
      <c r="T7" s="474"/>
      <c r="U7" s="413"/>
      <c r="V7" s="412">
        <v>70</v>
      </c>
      <c r="W7" s="474"/>
      <c r="X7" s="474"/>
      <c r="Y7" s="413"/>
      <c r="Z7" s="493">
        <f>(V7/R7)*100</f>
        <v>107.69230769230769</v>
      </c>
      <c r="AA7" s="493"/>
      <c r="AB7" s="494"/>
      <c r="AC7" s="498">
        <f>(V7/N7)*100</f>
        <v>112.90322580645163</v>
      </c>
      <c r="AD7" s="493"/>
      <c r="AE7" s="494"/>
    </row>
    <row r="8" spans="1:31" ht="43.5" customHeight="1">
      <c r="A8" s="481" t="s">
        <v>49</v>
      </c>
      <c r="B8" s="482"/>
      <c r="C8" s="422"/>
      <c r="D8" s="430"/>
      <c r="E8" s="430"/>
      <c r="F8" s="423"/>
      <c r="G8" s="331"/>
      <c r="H8" s="424"/>
      <c r="I8" s="424"/>
      <c r="J8" s="424"/>
      <c r="K8" s="424"/>
      <c r="L8" s="424"/>
      <c r="M8" s="405"/>
      <c r="N8" s="412">
        <f>SUM(N7:N7)</f>
        <v>62</v>
      </c>
      <c r="O8" s="474"/>
      <c r="P8" s="474"/>
      <c r="Q8" s="413"/>
      <c r="R8" s="412">
        <f>SUM(R7:R7)</f>
        <v>65</v>
      </c>
      <c r="S8" s="474"/>
      <c r="T8" s="474"/>
      <c r="U8" s="413"/>
      <c r="V8" s="412">
        <f>SUM(V7:V7)</f>
        <v>70</v>
      </c>
      <c r="W8" s="474"/>
      <c r="X8" s="474"/>
      <c r="Y8" s="413"/>
      <c r="Z8" s="493">
        <f>(V8/R8)*100</f>
        <v>107.69230769230769</v>
      </c>
      <c r="AA8" s="493"/>
      <c r="AB8" s="494"/>
      <c r="AC8" s="498">
        <f>(V8/N8)*100</f>
        <v>112.90322580645163</v>
      </c>
      <c r="AD8" s="493"/>
      <c r="AE8" s="494"/>
    </row>
    <row r="9" spans="1:31" ht="18.75" customHeight="1">
      <c r="A9" s="157"/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6"/>
      <c r="N9" s="290"/>
      <c r="O9" s="290"/>
      <c r="P9" s="290"/>
      <c r="Q9" s="96"/>
      <c r="R9" s="96"/>
      <c r="S9" s="96"/>
      <c r="T9" s="96"/>
      <c r="U9" s="96"/>
      <c r="V9" s="96"/>
      <c r="W9" s="291"/>
      <c r="X9" s="291"/>
      <c r="Y9" s="291"/>
      <c r="Z9" s="291"/>
      <c r="AA9" s="291"/>
      <c r="AB9" s="291"/>
      <c r="AC9" s="291"/>
      <c r="AD9" s="291"/>
      <c r="AE9" s="291"/>
    </row>
    <row r="10" spans="1:31" s="180" customFormat="1" ht="18.75" customHeight="1">
      <c r="A10" s="177"/>
      <c r="B10" s="177" t="s">
        <v>352</v>
      </c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7"/>
    </row>
    <row r="11" spans="1:31" s="180" customFormat="1" ht="18.75" customHeight="1">
      <c r="A11" s="177"/>
      <c r="B11" s="177"/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7"/>
      <c r="AE11" s="107" t="s">
        <v>370</v>
      </c>
    </row>
    <row r="12" spans="1:31" ht="39.75" customHeight="1">
      <c r="A12" s="355" t="s">
        <v>46</v>
      </c>
      <c r="B12" s="355" t="s">
        <v>141</v>
      </c>
      <c r="C12" s="354" t="s">
        <v>138</v>
      </c>
      <c r="D12" s="354"/>
      <c r="E12" s="354"/>
      <c r="F12" s="354"/>
      <c r="G12" s="486" t="s">
        <v>198</v>
      </c>
      <c r="H12" s="487"/>
      <c r="I12" s="487"/>
      <c r="J12" s="487"/>
      <c r="K12" s="487"/>
      <c r="L12" s="487"/>
      <c r="M12" s="488"/>
      <c r="N12" s="495" t="s">
        <v>142</v>
      </c>
      <c r="O12" s="496"/>
      <c r="P12" s="497"/>
      <c r="Q12" s="495" t="s">
        <v>140</v>
      </c>
      <c r="R12" s="496"/>
      <c r="S12" s="496"/>
      <c r="T12" s="496"/>
      <c r="U12" s="496"/>
      <c r="V12" s="496"/>
      <c r="W12" s="496"/>
      <c r="X12" s="496"/>
      <c r="Y12" s="497"/>
      <c r="Z12" s="448" t="s">
        <v>521</v>
      </c>
      <c r="AA12" s="449"/>
      <c r="AB12" s="450"/>
      <c r="AC12" s="448" t="s">
        <v>520</v>
      </c>
      <c r="AD12" s="449"/>
      <c r="AE12" s="450"/>
    </row>
    <row r="13" spans="1:31" ht="18.75" customHeight="1">
      <c r="A13" s="355"/>
      <c r="B13" s="355"/>
      <c r="C13" s="354"/>
      <c r="D13" s="354"/>
      <c r="E13" s="354"/>
      <c r="F13" s="354"/>
      <c r="G13" s="505"/>
      <c r="H13" s="506"/>
      <c r="I13" s="506"/>
      <c r="J13" s="506"/>
      <c r="K13" s="506"/>
      <c r="L13" s="506"/>
      <c r="M13" s="507"/>
      <c r="N13" s="501"/>
      <c r="O13" s="502"/>
      <c r="P13" s="503"/>
      <c r="Q13" s="321" t="s">
        <v>511</v>
      </c>
      <c r="R13" s="321"/>
      <c r="S13" s="321"/>
      <c r="T13" s="321" t="s">
        <v>512</v>
      </c>
      <c r="U13" s="321"/>
      <c r="V13" s="321"/>
      <c r="W13" s="321" t="s">
        <v>519</v>
      </c>
      <c r="X13" s="321"/>
      <c r="Y13" s="321"/>
      <c r="Z13" s="451"/>
      <c r="AA13" s="452"/>
      <c r="AB13" s="453"/>
      <c r="AC13" s="451"/>
      <c r="AD13" s="452"/>
      <c r="AE13" s="453"/>
    </row>
    <row r="14" spans="1:31" ht="56.25" customHeight="1">
      <c r="A14" s="355"/>
      <c r="B14" s="355"/>
      <c r="C14" s="354"/>
      <c r="D14" s="354"/>
      <c r="E14" s="354"/>
      <c r="F14" s="354"/>
      <c r="G14" s="489"/>
      <c r="H14" s="490"/>
      <c r="I14" s="490"/>
      <c r="J14" s="490"/>
      <c r="K14" s="490"/>
      <c r="L14" s="490"/>
      <c r="M14" s="491"/>
      <c r="N14" s="504"/>
      <c r="O14" s="499"/>
      <c r="P14" s="500"/>
      <c r="Q14" s="321"/>
      <c r="R14" s="321"/>
      <c r="S14" s="321"/>
      <c r="T14" s="321"/>
      <c r="U14" s="321"/>
      <c r="V14" s="321"/>
      <c r="W14" s="321"/>
      <c r="X14" s="321"/>
      <c r="Y14" s="321"/>
      <c r="Z14" s="454"/>
      <c r="AA14" s="455"/>
      <c r="AB14" s="456"/>
      <c r="AC14" s="454"/>
      <c r="AD14" s="455"/>
      <c r="AE14" s="456"/>
    </row>
    <row r="15" spans="1:31" ht="33" customHeight="1">
      <c r="A15" s="110">
        <v>1</v>
      </c>
      <c r="B15" s="110">
        <v>2</v>
      </c>
      <c r="C15" s="422">
        <v>3</v>
      </c>
      <c r="D15" s="430"/>
      <c r="E15" s="430"/>
      <c r="F15" s="423"/>
      <c r="G15" s="422">
        <v>4</v>
      </c>
      <c r="H15" s="430"/>
      <c r="I15" s="430"/>
      <c r="J15" s="430"/>
      <c r="K15" s="430"/>
      <c r="L15" s="430"/>
      <c r="M15" s="423"/>
      <c r="N15" s="422">
        <v>5</v>
      </c>
      <c r="O15" s="430"/>
      <c r="P15" s="423"/>
      <c r="Q15" s="422">
        <v>6</v>
      </c>
      <c r="R15" s="430"/>
      <c r="S15" s="423"/>
      <c r="T15" s="422">
        <v>7</v>
      </c>
      <c r="U15" s="430"/>
      <c r="V15" s="423"/>
      <c r="W15" s="422">
        <v>8</v>
      </c>
      <c r="X15" s="430"/>
      <c r="Y15" s="423"/>
      <c r="Z15" s="422">
        <v>9</v>
      </c>
      <c r="AA15" s="430"/>
      <c r="AB15" s="423"/>
      <c r="AC15" s="422">
        <v>10</v>
      </c>
      <c r="AD15" s="430"/>
      <c r="AE15" s="423"/>
    </row>
    <row r="16" spans="1:31" ht="30" customHeight="1">
      <c r="A16" s="181"/>
      <c r="B16" s="182"/>
      <c r="C16" s="439"/>
      <c r="D16" s="439"/>
      <c r="E16" s="439"/>
      <c r="F16" s="439"/>
      <c r="G16" s="331"/>
      <c r="H16" s="424"/>
      <c r="I16" s="424"/>
      <c r="J16" s="424"/>
      <c r="K16" s="424"/>
      <c r="L16" s="424"/>
      <c r="M16" s="405"/>
      <c r="N16" s="457"/>
      <c r="O16" s="458"/>
      <c r="P16" s="459"/>
      <c r="Q16" s="460"/>
      <c r="R16" s="461"/>
      <c r="S16" s="462"/>
      <c r="T16" s="460"/>
      <c r="U16" s="461"/>
      <c r="V16" s="462"/>
      <c r="W16" s="460"/>
      <c r="X16" s="461"/>
      <c r="Y16" s="462"/>
      <c r="Z16" s="446" t="e">
        <f>(W16/T16)*100</f>
        <v>#DIV/0!</v>
      </c>
      <c r="AA16" s="446"/>
      <c r="AB16" s="447"/>
      <c r="AC16" s="446" t="e">
        <f>(W16/Q16)*100</f>
        <v>#DIV/0!</v>
      </c>
      <c r="AD16" s="446"/>
      <c r="AE16" s="447"/>
    </row>
    <row r="17" spans="1:31" ht="30" customHeight="1">
      <c r="A17" s="479" t="s">
        <v>49</v>
      </c>
      <c r="B17" s="480"/>
      <c r="C17" s="439"/>
      <c r="D17" s="439"/>
      <c r="E17" s="439"/>
      <c r="F17" s="439"/>
      <c r="G17" s="331"/>
      <c r="H17" s="424"/>
      <c r="I17" s="424"/>
      <c r="J17" s="424"/>
      <c r="K17" s="424"/>
      <c r="L17" s="424"/>
      <c r="M17" s="405"/>
      <c r="N17" s="457"/>
      <c r="O17" s="458"/>
      <c r="P17" s="459"/>
      <c r="Q17" s="460">
        <f>SUM(Q16:Q16)</f>
        <v>0</v>
      </c>
      <c r="R17" s="461"/>
      <c r="S17" s="462"/>
      <c r="T17" s="460">
        <f>SUM(T16:T16)</f>
        <v>0</v>
      </c>
      <c r="U17" s="461"/>
      <c r="V17" s="462"/>
      <c r="W17" s="460">
        <f>SUM(W16:W16)</f>
        <v>0</v>
      </c>
      <c r="X17" s="461"/>
      <c r="Y17" s="462"/>
      <c r="Z17" s="446" t="e">
        <f>(W17/T17)*100</f>
        <v>#DIV/0!</v>
      </c>
      <c r="AA17" s="446"/>
      <c r="AB17" s="447"/>
      <c r="AC17" s="446" t="e">
        <f>(W17/Q17)*100</f>
        <v>#DIV/0!</v>
      </c>
      <c r="AD17" s="446"/>
      <c r="AE17" s="447"/>
    </row>
    <row r="18" spans="1:31">
      <c r="A18" s="58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6"/>
      <c r="Q18" s="176"/>
      <c r="R18" s="176"/>
      <c r="S18" s="176"/>
      <c r="T18" s="176"/>
      <c r="U18" s="176"/>
      <c r="V18" s="56"/>
      <c r="W18" s="56"/>
      <c r="X18" s="56"/>
      <c r="Y18" s="56"/>
      <c r="Z18" s="56"/>
      <c r="AA18" s="56"/>
      <c r="AB18" s="56"/>
      <c r="AC18" s="56"/>
      <c r="AD18" s="56"/>
      <c r="AE18" s="176"/>
    </row>
    <row r="19" spans="1:31">
      <c r="A19" s="58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6"/>
      <c r="Q19" s="176"/>
      <c r="R19" s="176"/>
      <c r="S19" s="176"/>
      <c r="T19" s="176"/>
      <c r="U19" s="176"/>
      <c r="V19" s="56"/>
      <c r="W19" s="56"/>
      <c r="X19" s="56"/>
      <c r="Y19" s="56"/>
      <c r="Z19" s="56"/>
      <c r="AA19" s="56"/>
      <c r="AB19" s="56"/>
      <c r="AC19" s="56"/>
      <c r="AD19" s="56"/>
      <c r="AE19" s="176"/>
    </row>
    <row r="20" spans="1:31" s="180" customFormat="1" ht="18.75" customHeight="1">
      <c r="A20" s="177"/>
      <c r="B20" s="177" t="s">
        <v>353</v>
      </c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  <c r="AB20" s="177"/>
      <c r="AC20" s="177"/>
      <c r="AD20" s="177"/>
      <c r="AE20" s="177"/>
    </row>
    <row r="21" spans="1:31">
      <c r="A21" s="60"/>
      <c r="B21" s="60"/>
      <c r="C21" s="60"/>
      <c r="D21" s="60"/>
      <c r="E21" s="60"/>
      <c r="F21" s="60"/>
      <c r="G21" s="60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60"/>
      <c r="W21" s="56"/>
      <c r="X21" s="56"/>
      <c r="Y21" s="56"/>
      <c r="Z21" s="56"/>
      <c r="AA21" s="56"/>
      <c r="AB21" s="56"/>
      <c r="AC21" s="56"/>
      <c r="AD21" s="56"/>
      <c r="AE21" s="176" t="s">
        <v>324</v>
      </c>
    </row>
    <row r="22" spans="1:31" ht="39" customHeight="1">
      <c r="A22" s="354" t="s">
        <v>46</v>
      </c>
      <c r="B22" s="354" t="s">
        <v>161</v>
      </c>
      <c r="C22" s="354"/>
      <c r="D22" s="354"/>
      <c r="E22" s="354"/>
      <c r="F22" s="354"/>
      <c r="G22" s="354" t="s">
        <v>48</v>
      </c>
      <c r="H22" s="354"/>
      <c r="I22" s="354"/>
      <c r="J22" s="354"/>
      <c r="K22" s="354"/>
      <c r="L22" s="354" t="s">
        <v>77</v>
      </c>
      <c r="M22" s="354"/>
      <c r="N22" s="354"/>
      <c r="O22" s="354"/>
      <c r="P22" s="354"/>
      <c r="Q22" s="354" t="s">
        <v>180</v>
      </c>
      <c r="R22" s="354"/>
      <c r="S22" s="354"/>
      <c r="T22" s="354"/>
      <c r="U22" s="354"/>
      <c r="V22" s="354" t="s">
        <v>101</v>
      </c>
      <c r="W22" s="354"/>
      <c r="X22" s="354"/>
      <c r="Y22" s="354"/>
      <c r="Z22" s="354"/>
      <c r="AA22" s="354" t="s">
        <v>49</v>
      </c>
      <c r="AB22" s="354"/>
      <c r="AC22" s="354"/>
      <c r="AD22" s="354"/>
      <c r="AE22" s="354"/>
    </row>
    <row r="23" spans="1:31" ht="36" customHeight="1">
      <c r="A23" s="354"/>
      <c r="B23" s="354"/>
      <c r="C23" s="354"/>
      <c r="D23" s="354"/>
      <c r="E23" s="354"/>
      <c r="F23" s="354"/>
      <c r="G23" s="354" t="s">
        <v>71</v>
      </c>
      <c r="H23" s="354" t="s">
        <v>78</v>
      </c>
      <c r="I23" s="354"/>
      <c r="J23" s="354"/>
      <c r="K23" s="354"/>
      <c r="L23" s="354" t="s">
        <v>71</v>
      </c>
      <c r="M23" s="354" t="s">
        <v>78</v>
      </c>
      <c r="N23" s="354"/>
      <c r="O23" s="354"/>
      <c r="P23" s="354"/>
      <c r="Q23" s="354" t="s">
        <v>71</v>
      </c>
      <c r="R23" s="354" t="s">
        <v>78</v>
      </c>
      <c r="S23" s="354"/>
      <c r="T23" s="354"/>
      <c r="U23" s="354"/>
      <c r="V23" s="354" t="s">
        <v>71</v>
      </c>
      <c r="W23" s="354" t="s">
        <v>78</v>
      </c>
      <c r="X23" s="354"/>
      <c r="Y23" s="354"/>
      <c r="Z23" s="354"/>
      <c r="AA23" s="354" t="s">
        <v>71</v>
      </c>
      <c r="AB23" s="354" t="s">
        <v>78</v>
      </c>
      <c r="AC23" s="354"/>
      <c r="AD23" s="354"/>
      <c r="AE23" s="354"/>
    </row>
    <row r="24" spans="1:31" ht="44.25" customHeight="1">
      <c r="A24" s="354"/>
      <c r="B24" s="354"/>
      <c r="C24" s="354"/>
      <c r="D24" s="354"/>
      <c r="E24" s="354"/>
      <c r="F24" s="354"/>
      <c r="G24" s="354"/>
      <c r="H24" s="109" t="s">
        <v>65</v>
      </c>
      <c r="I24" s="109" t="s">
        <v>66</v>
      </c>
      <c r="J24" s="109" t="s">
        <v>64</v>
      </c>
      <c r="K24" s="109" t="s">
        <v>63</v>
      </c>
      <c r="L24" s="354"/>
      <c r="M24" s="109" t="s">
        <v>65</v>
      </c>
      <c r="N24" s="109" t="s">
        <v>66</v>
      </c>
      <c r="O24" s="109" t="s">
        <v>64</v>
      </c>
      <c r="P24" s="109" t="s">
        <v>63</v>
      </c>
      <c r="Q24" s="354"/>
      <c r="R24" s="109" t="s">
        <v>65</v>
      </c>
      <c r="S24" s="109" t="s">
        <v>66</v>
      </c>
      <c r="T24" s="109" t="s">
        <v>64</v>
      </c>
      <c r="U24" s="109" t="s">
        <v>63</v>
      </c>
      <c r="V24" s="354"/>
      <c r="W24" s="109" t="s">
        <v>65</v>
      </c>
      <c r="X24" s="109" t="s">
        <v>66</v>
      </c>
      <c r="Y24" s="109" t="s">
        <v>64</v>
      </c>
      <c r="Z24" s="109" t="s">
        <v>63</v>
      </c>
      <c r="AA24" s="354"/>
      <c r="AB24" s="109" t="s">
        <v>65</v>
      </c>
      <c r="AC24" s="109" t="s">
        <v>66</v>
      </c>
      <c r="AD24" s="109" t="s">
        <v>64</v>
      </c>
      <c r="AE24" s="109" t="s">
        <v>63</v>
      </c>
    </row>
    <row r="25" spans="1:31" ht="30" customHeight="1">
      <c r="A25" s="109">
        <v>1</v>
      </c>
      <c r="B25" s="354">
        <v>2</v>
      </c>
      <c r="C25" s="354"/>
      <c r="D25" s="354"/>
      <c r="E25" s="354"/>
      <c r="F25" s="354"/>
      <c r="G25" s="109">
        <v>3</v>
      </c>
      <c r="H25" s="109">
        <v>4</v>
      </c>
      <c r="I25" s="109">
        <v>5</v>
      </c>
      <c r="J25" s="109">
        <v>6</v>
      </c>
      <c r="K25" s="109">
        <v>7</v>
      </c>
      <c r="L25" s="109">
        <v>8</v>
      </c>
      <c r="M25" s="109">
        <v>9</v>
      </c>
      <c r="N25" s="109">
        <v>10</v>
      </c>
      <c r="O25" s="109">
        <v>11</v>
      </c>
      <c r="P25" s="109">
        <v>12</v>
      </c>
      <c r="Q25" s="109">
        <v>13</v>
      </c>
      <c r="R25" s="109">
        <v>14</v>
      </c>
      <c r="S25" s="109">
        <v>15</v>
      </c>
      <c r="T25" s="109">
        <v>16</v>
      </c>
      <c r="U25" s="109">
        <v>17</v>
      </c>
      <c r="V25" s="108">
        <v>18</v>
      </c>
      <c r="W25" s="108">
        <v>19</v>
      </c>
      <c r="X25" s="108">
        <v>20</v>
      </c>
      <c r="Y25" s="108">
        <v>21</v>
      </c>
      <c r="Z25" s="108">
        <v>22</v>
      </c>
      <c r="AA25" s="108">
        <v>23</v>
      </c>
      <c r="AB25" s="108">
        <v>24</v>
      </c>
      <c r="AC25" s="108">
        <v>25</v>
      </c>
      <c r="AD25" s="108">
        <v>26</v>
      </c>
      <c r="AE25" s="108">
        <v>27</v>
      </c>
    </row>
    <row r="26" spans="1:31" ht="39.950000000000003" customHeight="1">
      <c r="A26" s="273">
        <v>1</v>
      </c>
      <c r="B26" s="406" t="s">
        <v>514</v>
      </c>
      <c r="C26" s="407"/>
      <c r="D26" s="407"/>
      <c r="E26" s="407"/>
      <c r="F26" s="408"/>
      <c r="G26" s="269"/>
      <c r="H26" s="269"/>
      <c r="I26" s="269"/>
      <c r="J26" s="269"/>
      <c r="K26" s="269"/>
      <c r="L26" s="269"/>
      <c r="M26" s="269"/>
      <c r="N26" s="269"/>
      <c r="O26" s="269"/>
      <c r="P26" s="269"/>
      <c r="Q26" s="255">
        <f t="shared" ref="Q26:Q30" si="0">SUM(R26:U26)</f>
        <v>90</v>
      </c>
      <c r="R26" s="265">
        <f>SUM(R27:R28)</f>
        <v>30</v>
      </c>
      <c r="S26" s="265">
        <f>SUM(S27:S28)</f>
        <v>0</v>
      </c>
      <c r="T26" s="265">
        <f>SUM(T27:T28)</f>
        <v>30</v>
      </c>
      <c r="U26" s="265">
        <f>SUM(U27:U28)</f>
        <v>30</v>
      </c>
      <c r="V26" s="268"/>
      <c r="W26" s="268"/>
      <c r="X26" s="268"/>
      <c r="Y26" s="268"/>
      <c r="Z26" s="268"/>
      <c r="AA26" s="255">
        <f t="shared" ref="AA26:AA27" si="1">SUM(AB26:AE26)</f>
        <v>90</v>
      </c>
      <c r="AB26" s="265">
        <f>SUM(AB27:AB28)</f>
        <v>30</v>
      </c>
      <c r="AC26" s="265">
        <f>SUM(AC27:AC28)</f>
        <v>0</v>
      </c>
      <c r="AD26" s="265">
        <f>SUM(AD27:AD28)</f>
        <v>30</v>
      </c>
      <c r="AE26" s="265">
        <f>SUM(AE27:AE28)</f>
        <v>30</v>
      </c>
    </row>
    <row r="27" spans="1:31" ht="39.950000000000003" customHeight="1">
      <c r="A27" s="272"/>
      <c r="B27" s="409" t="s">
        <v>473</v>
      </c>
      <c r="C27" s="410"/>
      <c r="D27" s="410"/>
      <c r="E27" s="410"/>
      <c r="F27" s="411"/>
      <c r="G27" s="272"/>
      <c r="H27" s="272"/>
      <c r="I27" s="272"/>
      <c r="J27" s="272"/>
      <c r="K27" s="272"/>
      <c r="L27" s="272"/>
      <c r="M27" s="272"/>
      <c r="N27" s="272"/>
      <c r="O27" s="272"/>
      <c r="P27" s="272"/>
      <c r="Q27" s="256">
        <f t="shared" si="0"/>
        <v>66</v>
      </c>
      <c r="R27" s="263">
        <v>22</v>
      </c>
      <c r="S27" s="263"/>
      <c r="T27" s="258">
        <v>22</v>
      </c>
      <c r="U27" s="258">
        <v>22</v>
      </c>
      <c r="V27" s="271"/>
      <c r="W27" s="271"/>
      <c r="X27" s="271"/>
      <c r="Y27" s="271"/>
      <c r="Z27" s="271"/>
      <c r="AA27" s="256">
        <f t="shared" si="1"/>
        <v>66</v>
      </c>
      <c r="AB27" s="263">
        <v>22</v>
      </c>
      <c r="AC27" s="263"/>
      <c r="AD27" s="258">
        <v>22</v>
      </c>
      <c r="AE27" s="258">
        <v>22</v>
      </c>
    </row>
    <row r="28" spans="1:31" ht="39.950000000000003" customHeight="1">
      <c r="A28" s="272"/>
      <c r="B28" s="409" t="s">
        <v>480</v>
      </c>
      <c r="C28" s="410"/>
      <c r="D28" s="410"/>
      <c r="E28" s="410"/>
      <c r="F28" s="411"/>
      <c r="G28" s="272"/>
      <c r="H28" s="272"/>
      <c r="I28" s="272"/>
      <c r="J28" s="272"/>
      <c r="K28" s="272"/>
      <c r="L28" s="272"/>
      <c r="M28" s="272"/>
      <c r="N28" s="272"/>
      <c r="O28" s="272"/>
      <c r="P28" s="272"/>
      <c r="Q28" s="256">
        <f t="shared" si="0"/>
        <v>24</v>
      </c>
      <c r="R28" s="263">
        <v>8</v>
      </c>
      <c r="S28" s="263"/>
      <c r="T28" s="258">
        <v>8</v>
      </c>
      <c r="U28" s="258">
        <v>8</v>
      </c>
      <c r="V28" s="271"/>
      <c r="W28" s="271"/>
      <c r="X28" s="271"/>
      <c r="Y28" s="271"/>
      <c r="Z28" s="271"/>
      <c r="AA28" s="256">
        <f t="shared" ref="AA28:AA29" si="2">SUM(AB28:AE28)</f>
        <v>24</v>
      </c>
      <c r="AB28" s="263">
        <v>8</v>
      </c>
      <c r="AC28" s="263"/>
      <c r="AD28" s="258">
        <v>8</v>
      </c>
      <c r="AE28" s="258">
        <v>8</v>
      </c>
    </row>
    <row r="29" spans="1:31" ht="57.75" customHeight="1">
      <c r="A29" s="273">
        <v>2</v>
      </c>
      <c r="B29" s="406" t="s">
        <v>27</v>
      </c>
      <c r="C29" s="407"/>
      <c r="D29" s="407"/>
      <c r="E29" s="407"/>
      <c r="F29" s="408"/>
      <c r="G29" s="269"/>
      <c r="H29" s="269"/>
      <c r="I29" s="269"/>
      <c r="J29" s="269"/>
      <c r="K29" s="269"/>
      <c r="L29" s="269"/>
      <c r="M29" s="269"/>
      <c r="N29" s="269"/>
      <c r="O29" s="269"/>
      <c r="P29" s="269"/>
      <c r="Q29" s="255">
        <f t="shared" si="0"/>
        <v>24</v>
      </c>
      <c r="R29" s="265">
        <v>8</v>
      </c>
      <c r="S29" s="265"/>
      <c r="T29" s="265">
        <v>8</v>
      </c>
      <c r="U29" s="265">
        <v>8</v>
      </c>
      <c r="V29" s="268"/>
      <c r="W29" s="268"/>
      <c r="X29" s="268"/>
      <c r="Y29" s="268"/>
      <c r="Z29" s="268"/>
      <c r="AA29" s="255">
        <f t="shared" si="2"/>
        <v>24</v>
      </c>
      <c r="AB29" s="265">
        <v>8</v>
      </c>
      <c r="AC29" s="265"/>
      <c r="AD29" s="265">
        <v>8</v>
      </c>
      <c r="AE29" s="265">
        <v>8</v>
      </c>
    </row>
    <row r="30" spans="1:31" ht="39.950000000000003" customHeight="1">
      <c r="A30" s="269"/>
      <c r="B30" s="409" t="s">
        <v>483</v>
      </c>
      <c r="C30" s="410"/>
      <c r="D30" s="410"/>
      <c r="E30" s="410"/>
      <c r="F30" s="411"/>
      <c r="G30" s="269"/>
      <c r="H30" s="269"/>
      <c r="I30" s="269"/>
      <c r="J30" s="269"/>
      <c r="K30" s="269"/>
      <c r="L30" s="269"/>
      <c r="M30" s="269"/>
      <c r="N30" s="269"/>
      <c r="O30" s="269"/>
      <c r="P30" s="269"/>
      <c r="Q30" s="256">
        <f t="shared" si="0"/>
        <v>24</v>
      </c>
      <c r="R30" s="263">
        <v>8</v>
      </c>
      <c r="S30" s="263">
        <v>0</v>
      </c>
      <c r="T30" s="263">
        <v>8</v>
      </c>
      <c r="U30" s="263">
        <v>8</v>
      </c>
      <c r="V30" s="268"/>
      <c r="W30" s="268"/>
      <c r="X30" s="268"/>
      <c r="Y30" s="268"/>
      <c r="Z30" s="268"/>
      <c r="AA30" s="256">
        <f t="shared" ref="AA30" si="3">SUM(AB30:AE30)</f>
        <v>24</v>
      </c>
      <c r="AB30" s="263">
        <v>8</v>
      </c>
      <c r="AC30" s="263">
        <v>0</v>
      </c>
      <c r="AD30" s="263">
        <v>8</v>
      </c>
      <c r="AE30" s="263">
        <v>8</v>
      </c>
    </row>
    <row r="31" spans="1:31" ht="40.5" customHeight="1">
      <c r="A31" s="476" t="s">
        <v>49</v>
      </c>
      <c r="B31" s="477"/>
      <c r="C31" s="477"/>
      <c r="D31" s="477"/>
      <c r="E31" s="477"/>
      <c r="F31" s="478"/>
      <c r="G31" s="267">
        <f t="shared" ref="G31:P31" si="4">G26+G29</f>
        <v>0</v>
      </c>
      <c r="H31" s="267">
        <f t="shared" si="4"/>
        <v>0</v>
      </c>
      <c r="I31" s="267">
        <f t="shared" si="4"/>
        <v>0</v>
      </c>
      <c r="J31" s="267">
        <f t="shared" si="4"/>
        <v>0</v>
      </c>
      <c r="K31" s="267">
        <f t="shared" si="4"/>
        <v>0</v>
      </c>
      <c r="L31" s="267">
        <f t="shared" si="4"/>
        <v>0</v>
      </c>
      <c r="M31" s="267">
        <f t="shared" si="4"/>
        <v>0</v>
      </c>
      <c r="N31" s="267">
        <f t="shared" si="4"/>
        <v>0</v>
      </c>
      <c r="O31" s="267">
        <f t="shared" si="4"/>
        <v>0</v>
      </c>
      <c r="P31" s="267">
        <f t="shared" si="4"/>
        <v>0</v>
      </c>
      <c r="Q31" s="267">
        <f>Q26+Q29</f>
        <v>114</v>
      </c>
      <c r="R31" s="267">
        <f>R26+R29</f>
        <v>38</v>
      </c>
      <c r="S31" s="267">
        <f>S26+S29</f>
        <v>0</v>
      </c>
      <c r="T31" s="267">
        <f>T26+T29</f>
        <v>38</v>
      </c>
      <c r="U31" s="267">
        <f>U26+U29</f>
        <v>38</v>
      </c>
      <c r="V31" s="267">
        <f t="shared" ref="V31:Z31" si="5">V26+V29</f>
        <v>0</v>
      </c>
      <c r="W31" s="267">
        <f t="shared" si="5"/>
        <v>0</v>
      </c>
      <c r="X31" s="267">
        <f t="shared" si="5"/>
        <v>0</v>
      </c>
      <c r="Y31" s="267">
        <f t="shared" si="5"/>
        <v>0</v>
      </c>
      <c r="Z31" s="267">
        <f t="shared" si="5"/>
        <v>0</v>
      </c>
      <c r="AA31" s="267">
        <f>AA26+AA29</f>
        <v>114</v>
      </c>
      <c r="AB31" s="267">
        <f>AB26+AB29</f>
        <v>38</v>
      </c>
      <c r="AC31" s="267">
        <f>AC26+AC29</f>
        <v>0</v>
      </c>
      <c r="AD31" s="267">
        <f>AD26+AD29</f>
        <v>38</v>
      </c>
      <c r="AE31" s="267">
        <f>AE26+AE29</f>
        <v>38</v>
      </c>
    </row>
    <row r="32" spans="1:31" ht="36" customHeight="1">
      <c r="A32" s="409" t="s">
        <v>50</v>
      </c>
      <c r="B32" s="410"/>
      <c r="C32" s="410"/>
      <c r="D32" s="410"/>
      <c r="E32" s="410"/>
      <c r="F32" s="411"/>
      <c r="G32" s="183">
        <f>G31/AA31*100</f>
        <v>0</v>
      </c>
      <c r="H32" s="183"/>
      <c r="I32" s="183"/>
      <c r="J32" s="183"/>
      <c r="K32" s="183"/>
      <c r="L32" s="183">
        <f>L31/AA31*100</f>
        <v>0</v>
      </c>
      <c r="M32" s="183"/>
      <c r="N32" s="183"/>
      <c r="O32" s="183"/>
      <c r="P32" s="183"/>
      <c r="Q32" s="240">
        <f>Q31/AA31*100</f>
        <v>100</v>
      </c>
      <c r="R32" s="240"/>
      <c r="S32" s="240"/>
      <c r="T32" s="240"/>
      <c r="U32" s="240"/>
      <c r="V32" s="240">
        <f>V31/AA31*100</f>
        <v>0</v>
      </c>
      <c r="W32" s="239"/>
      <c r="X32" s="239"/>
      <c r="Y32" s="239"/>
      <c r="Z32" s="239"/>
      <c r="AA32" s="240">
        <f>SUM(G32,L32,Q32,V32)</f>
        <v>100</v>
      </c>
      <c r="AB32" s="239"/>
      <c r="AC32" s="239"/>
      <c r="AD32" s="239"/>
      <c r="AE32" s="239"/>
    </row>
    <row r="33" spans="1:31" ht="20.100000000000001" customHeight="1">
      <c r="A33" s="184"/>
      <c r="B33" s="184"/>
      <c r="C33" s="185"/>
      <c r="D33" s="185"/>
      <c r="E33" s="185"/>
      <c r="F33" s="185"/>
      <c r="G33" s="185"/>
      <c r="H33" s="185"/>
      <c r="I33" s="185"/>
      <c r="J33" s="185"/>
      <c r="K33" s="185"/>
      <c r="L33" s="185"/>
      <c r="M33" s="185"/>
      <c r="N33" s="185"/>
      <c r="O33" s="185"/>
      <c r="P33" s="185"/>
      <c r="Q33" s="185"/>
      <c r="R33" s="185"/>
      <c r="S33" s="184"/>
      <c r="T33" s="184"/>
      <c r="U33" s="184"/>
      <c r="V33" s="184"/>
      <c r="W33" s="185"/>
      <c r="X33" s="184"/>
      <c r="Y33" s="184"/>
      <c r="Z33" s="184"/>
      <c r="AA33" s="184"/>
      <c r="AB33" s="56"/>
      <c r="AC33" s="56"/>
      <c r="AD33" s="56"/>
      <c r="AE33" s="56"/>
    </row>
    <row r="34" spans="1:31" ht="20.100000000000001" customHeight="1">
      <c r="A34" s="174"/>
      <c r="B34" s="174"/>
      <c r="C34" s="158"/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56"/>
      <c r="W34" s="56"/>
      <c r="X34" s="56"/>
      <c r="Y34" s="56"/>
      <c r="Z34" s="56"/>
      <c r="AA34" s="56"/>
      <c r="AB34" s="56"/>
      <c r="AC34" s="56"/>
      <c r="AD34" s="56"/>
      <c r="AE34" s="56"/>
    </row>
    <row r="35" spans="1:31" s="180" customFormat="1" ht="20.100000000000001" customHeight="1">
      <c r="A35" s="177"/>
      <c r="B35" s="177" t="s">
        <v>354</v>
      </c>
      <c r="C35" s="177"/>
      <c r="D35" s="177"/>
      <c r="E35" s="177"/>
      <c r="F35" s="177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7"/>
      <c r="R35" s="177"/>
      <c r="S35" s="177"/>
      <c r="T35" s="177"/>
      <c r="U35" s="177"/>
      <c r="V35" s="177"/>
      <c r="W35" s="177"/>
      <c r="X35" s="177"/>
      <c r="Y35" s="177"/>
      <c r="Z35" s="177"/>
      <c r="AA35" s="177"/>
      <c r="AB35" s="177"/>
      <c r="AC35" s="177"/>
      <c r="AD35" s="177"/>
      <c r="AE35" s="177"/>
    </row>
    <row r="36" spans="1:31" s="187" customFormat="1" ht="20.100000000000001" customHeight="1">
      <c r="A36" s="56"/>
      <c r="B36" s="56"/>
      <c r="C36" s="56"/>
      <c r="D36" s="56"/>
      <c r="E36" s="56"/>
      <c r="F36" s="56"/>
      <c r="G36" s="56"/>
      <c r="H36" s="56"/>
      <c r="I36" s="56"/>
      <c r="J36" s="186"/>
      <c r="K36" s="56"/>
      <c r="L36" s="186"/>
      <c r="M36" s="186"/>
      <c r="N36" s="186"/>
      <c r="O36" s="186"/>
      <c r="P36" s="186"/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76" t="s">
        <v>324</v>
      </c>
    </row>
    <row r="37" spans="1:31" s="188" customFormat="1" ht="34.5" customHeight="1">
      <c r="A37" s="353" t="s">
        <v>46</v>
      </c>
      <c r="B37" s="354" t="s">
        <v>179</v>
      </c>
      <c r="C37" s="354" t="s">
        <v>189</v>
      </c>
      <c r="D37" s="354"/>
      <c r="E37" s="354" t="s">
        <v>146</v>
      </c>
      <c r="F37" s="354"/>
      <c r="G37" s="354" t="s">
        <v>335</v>
      </c>
      <c r="H37" s="354"/>
      <c r="I37" s="354" t="s">
        <v>336</v>
      </c>
      <c r="J37" s="354"/>
      <c r="K37" s="321" t="s">
        <v>505</v>
      </c>
      <c r="L37" s="321"/>
      <c r="M37" s="321"/>
      <c r="N37" s="321"/>
      <c r="O37" s="321"/>
      <c r="P37" s="321"/>
      <c r="Q37" s="321"/>
      <c r="R37" s="321"/>
      <c r="S37" s="321"/>
      <c r="T37" s="321"/>
      <c r="U37" s="354" t="s">
        <v>417</v>
      </c>
      <c r="V37" s="354"/>
      <c r="W37" s="354"/>
      <c r="X37" s="354"/>
      <c r="Y37" s="354"/>
      <c r="Z37" s="354" t="s">
        <v>284</v>
      </c>
      <c r="AA37" s="354"/>
      <c r="AB37" s="354"/>
      <c r="AC37" s="354"/>
      <c r="AD37" s="354"/>
      <c r="AE37" s="354"/>
    </row>
    <row r="38" spans="1:31" s="188" customFormat="1" ht="63.75" customHeight="1">
      <c r="A38" s="353"/>
      <c r="B38" s="354"/>
      <c r="C38" s="354"/>
      <c r="D38" s="354"/>
      <c r="E38" s="354"/>
      <c r="F38" s="354"/>
      <c r="G38" s="354"/>
      <c r="H38" s="354"/>
      <c r="I38" s="354"/>
      <c r="J38" s="354"/>
      <c r="K38" s="354" t="s">
        <v>199</v>
      </c>
      <c r="L38" s="354"/>
      <c r="M38" s="354" t="s">
        <v>200</v>
      </c>
      <c r="N38" s="354"/>
      <c r="O38" s="354" t="s">
        <v>188</v>
      </c>
      <c r="P38" s="354"/>
      <c r="Q38" s="354"/>
      <c r="R38" s="354"/>
      <c r="S38" s="354"/>
      <c r="T38" s="354"/>
      <c r="U38" s="354"/>
      <c r="V38" s="354"/>
      <c r="W38" s="354"/>
      <c r="X38" s="354"/>
      <c r="Y38" s="354"/>
      <c r="Z38" s="354"/>
      <c r="AA38" s="354"/>
      <c r="AB38" s="354"/>
      <c r="AC38" s="354"/>
      <c r="AD38" s="354"/>
      <c r="AE38" s="354"/>
    </row>
    <row r="39" spans="1:31" s="189" customFormat="1" ht="82.5" customHeight="1">
      <c r="A39" s="353"/>
      <c r="B39" s="354"/>
      <c r="C39" s="354"/>
      <c r="D39" s="354"/>
      <c r="E39" s="354"/>
      <c r="F39" s="354"/>
      <c r="G39" s="354"/>
      <c r="H39" s="354"/>
      <c r="I39" s="354"/>
      <c r="J39" s="354"/>
      <c r="K39" s="354"/>
      <c r="L39" s="354"/>
      <c r="M39" s="354"/>
      <c r="N39" s="354"/>
      <c r="O39" s="354" t="s">
        <v>176</v>
      </c>
      <c r="P39" s="354"/>
      <c r="Q39" s="354" t="s">
        <v>177</v>
      </c>
      <c r="R39" s="354"/>
      <c r="S39" s="354" t="s">
        <v>178</v>
      </c>
      <c r="T39" s="354"/>
      <c r="U39" s="354"/>
      <c r="V39" s="354"/>
      <c r="W39" s="354"/>
      <c r="X39" s="354"/>
      <c r="Y39" s="354"/>
      <c r="Z39" s="354"/>
      <c r="AA39" s="354"/>
      <c r="AB39" s="354"/>
      <c r="AC39" s="354"/>
      <c r="AD39" s="354"/>
      <c r="AE39" s="354"/>
    </row>
    <row r="40" spans="1:31" s="188" customFormat="1" ht="33" customHeight="1">
      <c r="A40" s="108">
        <v>1</v>
      </c>
      <c r="B40" s="109">
        <v>2</v>
      </c>
      <c r="C40" s="354">
        <v>3</v>
      </c>
      <c r="D40" s="354"/>
      <c r="E40" s="354">
        <v>4</v>
      </c>
      <c r="F40" s="354"/>
      <c r="G40" s="354">
        <v>5</v>
      </c>
      <c r="H40" s="354"/>
      <c r="I40" s="354">
        <v>6</v>
      </c>
      <c r="J40" s="354"/>
      <c r="K40" s="422">
        <v>7</v>
      </c>
      <c r="L40" s="423"/>
      <c r="M40" s="422">
        <v>8</v>
      </c>
      <c r="N40" s="423"/>
      <c r="O40" s="354">
        <v>9</v>
      </c>
      <c r="P40" s="354"/>
      <c r="Q40" s="353">
        <v>10</v>
      </c>
      <c r="R40" s="353"/>
      <c r="S40" s="354">
        <v>11</v>
      </c>
      <c r="T40" s="354"/>
      <c r="U40" s="354">
        <v>12</v>
      </c>
      <c r="V40" s="354"/>
      <c r="W40" s="354"/>
      <c r="X40" s="354"/>
      <c r="Y40" s="354"/>
      <c r="Z40" s="354">
        <v>13</v>
      </c>
      <c r="AA40" s="354"/>
      <c r="AB40" s="354"/>
      <c r="AC40" s="354"/>
      <c r="AD40" s="354"/>
      <c r="AE40" s="354"/>
    </row>
    <row r="41" spans="1:31" s="188" customFormat="1" ht="37.5" customHeight="1">
      <c r="A41" s="175"/>
      <c r="B41" s="190"/>
      <c r="C41" s="425"/>
      <c r="D41" s="425"/>
      <c r="E41" s="468"/>
      <c r="F41" s="468"/>
      <c r="G41" s="468"/>
      <c r="H41" s="468"/>
      <c r="I41" s="468"/>
      <c r="J41" s="468"/>
      <c r="K41" s="428"/>
      <c r="L41" s="429"/>
      <c r="M41" s="428">
        <f t="shared" ref="M41:M43" si="6">SUM(O41,Q41,S41)</f>
        <v>0</v>
      </c>
      <c r="N41" s="429"/>
      <c r="O41" s="468"/>
      <c r="P41" s="468"/>
      <c r="Q41" s="468"/>
      <c r="R41" s="468"/>
      <c r="S41" s="468"/>
      <c r="T41" s="468"/>
      <c r="U41" s="471"/>
      <c r="V41" s="471"/>
      <c r="W41" s="471"/>
      <c r="X41" s="471"/>
      <c r="Y41" s="471"/>
      <c r="Z41" s="492"/>
      <c r="AA41" s="492"/>
      <c r="AB41" s="492"/>
      <c r="AC41" s="492"/>
      <c r="AD41" s="492"/>
      <c r="AE41" s="492"/>
    </row>
    <row r="42" spans="1:31" s="188" customFormat="1" ht="37.5" customHeight="1">
      <c r="A42" s="175"/>
      <c r="B42" s="190"/>
      <c r="C42" s="425"/>
      <c r="D42" s="425"/>
      <c r="E42" s="468"/>
      <c r="F42" s="468"/>
      <c r="G42" s="468"/>
      <c r="H42" s="468"/>
      <c r="I42" s="468"/>
      <c r="J42" s="468"/>
      <c r="K42" s="428"/>
      <c r="L42" s="429"/>
      <c r="M42" s="428">
        <f t="shared" si="6"/>
        <v>0</v>
      </c>
      <c r="N42" s="429"/>
      <c r="O42" s="468"/>
      <c r="P42" s="468"/>
      <c r="Q42" s="468"/>
      <c r="R42" s="468"/>
      <c r="S42" s="468"/>
      <c r="T42" s="468"/>
      <c r="U42" s="471"/>
      <c r="V42" s="471"/>
      <c r="W42" s="471"/>
      <c r="X42" s="471"/>
      <c r="Y42" s="471"/>
      <c r="Z42" s="492"/>
      <c r="AA42" s="492"/>
      <c r="AB42" s="492"/>
      <c r="AC42" s="492"/>
      <c r="AD42" s="492"/>
      <c r="AE42" s="492"/>
    </row>
    <row r="43" spans="1:31" s="188" customFormat="1" ht="37.5" customHeight="1">
      <c r="A43" s="175"/>
      <c r="B43" s="190"/>
      <c r="C43" s="425"/>
      <c r="D43" s="425"/>
      <c r="E43" s="468"/>
      <c r="F43" s="468"/>
      <c r="G43" s="468"/>
      <c r="H43" s="468"/>
      <c r="I43" s="468"/>
      <c r="J43" s="468"/>
      <c r="K43" s="428"/>
      <c r="L43" s="429"/>
      <c r="M43" s="428">
        <f t="shared" si="6"/>
        <v>0</v>
      </c>
      <c r="N43" s="429"/>
      <c r="O43" s="468"/>
      <c r="P43" s="468"/>
      <c r="Q43" s="468"/>
      <c r="R43" s="468"/>
      <c r="S43" s="468"/>
      <c r="T43" s="468"/>
      <c r="U43" s="471"/>
      <c r="V43" s="471"/>
      <c r="W43" s="471"/>
      <c r="X43" s="471"/>
      <c r="Y43" s="471"/>
      <c r="Z43" s="492"/>
      <c r="AA43" s="492"/>
      <c r="AB43" s="492"/>
      <c r="AC43" s="492"/>
      <c r="AD43" s="492"/>
      <c r="AE43" s="492"/>
    </row>
    <row r="44" spans="1:31" s="188" customFormat="1" ht="48" customHeight="1">
      <c r="A44" s="406" t="s">
        <v>49</v>
      </c>
      <c r="B44" s="407"/>
      <c r="C44" s="407"/>
      <c r="D44" s="408"/>
      <c r="E44" s="472">
        <f>SUM(E41:E43)</f>
        <v>0</v>
      </c>
      <c r="F44" s="472"/>
      <c r="G44" s="472">
        <f>SUM(G41:G43)</f>
        <v>0</v>
      </c>
      <c r="H44" s="472"/>
      <c r="I44" s="472">
        <f>SUM(I41:I43)</f>
        <v>0</v>
      </c>
      <c r="J44" s="472"/>
      <c r="K44" s="472">
        <f>SUM(K41:K43)</f>
        <v>0</v>
      </c>
      <c r="L44" s="472"/>
      <c r="M44" s="472">
        <f>SUM(M41:M43)</f>
        <v>0</v>
      </c>
      <c r="N44" s="472"/>
      <c r="O44" s="472">
        <f>SUM(O41:O43)</f>
        <v>0</v>
      </c>
      <c r="P44" s="472"/>
      <c r="Q44" s="472">
        <f>SUM(Q41:Q43)</f>
        <v>0</v>
      </c>
      <c r="R44" s="472"/>
      <c r="S44" s="472">
        <f>SUM(S41:S43)</f>
        <v>0</v>
      </c>
      <c r="T44" s="472"/>
      <c r="U44" s="473"/>
      <c r="V44" s="473"/>
      <c r="W44" s="473"/>
      <c r="X44" s="473"/>
      <c r="Y44" s="473"/>
      <c r="Z44" s="467"/>
      <c r="AA44" s="467"/>
      <c r="AB44" s="467"/>
      <c r="AC44" s="467"/>
      <c r="AD44" s="467"/>
      <c r="AE44" s="467"/>
    </row>
    <row r="45" spans="1:31" ht="20.100000000000001" customHeight="1">
      <c r="A45" s="174"/>
      <c r="B45" s="174"/>
      <c r="C45" s="158"/>
      <c r="D45" s="158"/>
      <c r="E45" s="158"/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8"/>
      <c r="Q45" s="158"/>
      <c r="R45" s="158"/>
      <c r="S45" s="158"/>
      <c r="T45" s="158"/>
      <c r="U45" s="158"/>
      <c r="V45" s="56"/>
      <c r="W45" s="56"/>
      <c r="X45" s="56"/>
      <c r="Y45" s="56"/>
      <c r="Z45" s="56"/>
      <c r="AA45" s="56"/>
      <c r="AB45" s="56"/>
      <c r="AC45" s="56"/>
      <c r="AD45" s="56"/>
      <c r="AE45" s="56"/>
    </row>
    <row r="46" spans="1:31" ht="20.100000000000001" customHeight="1">
      <c r="A46" s="174"/>
      <c r="B46" s="174"/>
      <c r="C46" s="158"/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58"/>
      <c r="R46" s="158"/>
      <c r="S46" s="158"/>
      <c r="T46" s="158"/>
      <c r="U46" s="158"/>
      <c r="V46" s="56"/>
      <c r="W46" s="56"/>
      <c r="X46" s="56"/>
      <c r="Y46" s="56"/>
      <c r="Z46" s="56"/>
      <c r="AA46" s="56"/>
      <c r="AB46" s="56"/>
      <c r="AC46" s="56"/>
      <c r="AD46" s="56"/>
      <c r="AE46" s="56"/>
    </row>
    <row r="47" spans="1:31" s="101" customFormat="1" ht="20.100000000000001" customHeight="1">
      <c r="A47" s="59"/>
      <c r="B47" s="59"/>
      <c r="C47" s="177"/>
      <c r="D47" s="177"/>
      <c r="E47" s="177"/>
      <c r="F47" s="177"/>
      <c r="G47" s="177"/>
      <c r="H47" s="177"/>
      <c r="I47" s="177"/>
      <c r="J47" s="177"/>
      <c r="K47" s="177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</row>
    <row r="48" spans="1:31" s="194" customFormat="1" ht="48" customHeight="1">
      <c r="A48" s="191"/>
      <c r="B48" s="463" t="s">
        <v>409</v>
      </c>
      <c r="C48" s="464"/>
      <c r="D48" s="464"/>
      <c r="E48" s="464"/>
      <c r="F48" s="464"/>
      <c r="G48" s="192"/>
      <c r="H48" s="192"/>
      <c r="I48" s="192"/>
      <c r="J48" s="192"/>
      <c r="K48" s="192"/>
      <c r="L48" s="465" t="s">
        <v>163</v>
      </c>
      <c r="M48" s="465"/>
      <c r="N48" s="465"/>
      <c r="O48" s="465"/>
      <c r="P48" s="465"/>
      <c r="Q48" s="193"/>
      <c r="R48" s="193"/>
      <c r="S48" s="193"/>
      <c r="T48" s="193"/>
      <c r="U48" s="193"/>
      <c r="V48" s="466" t="s">
        <v>444</v>
      </c>
      <c r="W48" s="466"/>
      <c r="X48" s="466"/>
      <c r="Y48" s="466"/>
      <c r="Z48" s="466"/>
      <c r="AA48" s="191"/>
      <c r="AB48" s="191"/>
      <c r="AC48" s="191"/>
      <c r="AD48" s="191"/>
      <c r="AE48" s="191"/>
    </row>
    <row r="49" spans="1:31" s="101" customFormat="1" ht="19.5" customHeight="1">
      <c r="A49" s="59"/>
      <c r="B49" s="195"/>
      <c r="C49" s="59" t="s">
        <v>68</v>
      </c>
      <c r="D49" s="59"/>
      <c r="E49" s="53"/>
      <c r="F49" s="53"/>
      <c r="G49" s="53"/>
      <c r="H49" s="53"/>
      <c r="I49" s="53"/>
      <c r="J49" s="53"/>
      <c r="K49" s="53"/>
      <c r="L49" s="59"/>
      <c r="M49" s="195"/>
      <c r="N49" s="58" t="s">
        <v>69</v>
      </c>
      <c r="O49" s="195"/>
      <c r="P49" s="59"/>
      <c r="Q49" s="53"/>
      <c r="R49" s="53"/>
      <c r="S49" s="53"/>
      <c r="T49" s="59"/>
      <c r="U49" s="59"/>
      <c r="V49" s="315" t="s">
        <v>102</v>
      </c>
      <c r="W49" s="315"/>
      <c r="X49" s="315"/>
      <c r="Y49" s="315"/>
      <c r="Z49" s="315"/>
      <c r="AA49" s="59"/>
      <c r="AB49" s="59"/>
      <c r="AC49" s="59"/>
      <c r="AD49" s="59"/>
      <c r="AE49" s="59"/>
    </row>
    <row r="50" spans="1:31" ht="20.100000000000001" customHeight="1">
      <c r="A50" s="56"/>
      <c r="B50" s="196"/>
      <c r="C50" s="196"/>
      <c r="D50" s="196"/>
      <c r="E50" s="196"/>
      <c r="F50" s="196"/>
      <c r="G50" s="196"/>
      <c r="H50" s="197"/>
      <c r="I50" s="197"/>
      <c r="J50" s="197"/>
      <c r="K50" s="197"/>
      <c r="L50" s="197"/>
      <c r="M50" s="197"/>
      <c r="N50" s="197"/>
      <c r="O50" s="197"/>
      <c r="P50" s="197"/>
      <c r="Q50" s="197"/>
      <c r="R50" s="197"/>
      <c r="S50" s="197"/>
      <c r="T50" s="196"/>
      <c r="U50" s="196"/>
      <c r="V50" s="56"/>
      <c r="W50" s="56"/>
      <c r="X50" s="56"/>
      <c r="Y50" s="56"/>
      <c r="Z50" s="56"/>
      <c r="AA50" s="56"/>
      <c r="AB50" s="56"/>
      <c r="AC50" s="56"/>
      <c r="AD50" s="56"/>
      <c r="AE50" s="56"/>
    </row>
    <row r="51" spans="1:31" ht="20.100000000000001" customHeight="1">
      <c r="A51" s="56"/>
      <c r="B51" s="196"/>
      <c r="C51" s="196"/>
      <c r="D51" s="196"/>
      <c r="E51" s="196"/>
      <c r="F51" s="196"/>
      <c r="G51" s="196"/>
      <c r="H51" s="196"/>
      <c r="I51" s="196"/>
      <c r="J51" s="196"/>
      <c r="K51" s="196"/>
      <c r="L51" s="196"/>
      <c r="M51" s="196"/>
      <c r="N51" s="196"/>
      <c r="O51" s="196"/>
      <c r="P51" s="196"/>
      <c r="Q51" s="196"/>
      <c r="R51" s="196"/>
      <c r="S51" s="196"/>
      <c r="T51" s="196"/>
      <c r="U51" s="196"/>
      <c r="V51" s="56"/>
      <c r="W51" s="56"/>
      <c r="X51" s="56"/>
      <c r="Y51" s="56"/>
      <c r="Z51" s="56"/>
      <c r="AA51" s="56"/>
      <c r="AB51" s="56"/>
      <c r="AC51" s="56"/>
      <c r="AD51" s="56"/>
      <c r="AE51" s="56"/>
    </row>
    <row r="52" spans="1:31">
      <c r="A52" s="56"/>
      <c r="B52" s="196"/>
      <c r="C52" s="196"/>
      <c r="D52" s="196"/>
      <c r="E52" s="196"/>
      <c r="F52" s="196"/>
      <c r="G52" s="196"/>
      <c r="H52" s="196"/>
      <c r="I52" s="196"/>
      <c r="J52" s="196"/>
      <c r="K52" s="196"/>
      <c r="L52" s="196"/>
      <c r="M52" s="196"/>
      <c r="N52" s="196"/>
      <c r="O52" s="196"/>
      <c r="P52" s="196"/>
      <c r="Q52" s="196"/>
      <c r="R52" s="196"/>
      <c r="S52" s="196"/>
      <c r="T52" s="196"/>
      <c r="U52" s="196"/>
      <c r="V52" s="56"/>
      <c r="W52" s="56"/>
      <c r="X52" s="56"/>
      <c r="Y52" s="56"/>
      <c r="Z52" s="56"/>
      <c r="AA52" s="56"/>
      <c r="AB52" s="56"/>
      <c r="AC52" s="56"/>
      <c r="AD52" s="56"/>
      <c r="AE52" s="56"/>
    </row>
    <row r="53" spans="1:31" s="445" customFormat="1" ht="19.149999999999999" customHeight="1">
      <c r="A53" s="444" t="s">
        <v>329</v>
      </c>
    </row>
    <row r="56" spans="1:31">
      <c r="B56" s="198"/>
    </row>
    <row r="57" spans="1:31">
      <c r="B57" s="198"/>
    </row>
    <row r="58" spans="1:31">
      <c r="B58" s="198"/>
    </row>
    <row r="59" spans="1:31">
      <c r="B59" s="198"/>
    </row>
    <row r="60" spans="1:31">
      <c r="B60" s="198"/>
    </row>
    <row r="61" spans="1:31">
      <c r="B61" s="198"/>
    </row>
    <row r="62" spans="1:31">
      <c r="B62" s="198"/>
    </row>
  </sheetData>
  <mergeCells count="170">
    <mergeCell ref="T13:V14"/>
    <mergeCell ref="N7:Q7"/>
    <mergeCell ref="Z6:AB6"/>
    <mergeCell ref="B30:F30"/>
    <mergeCell ref="Z4:AB5"/>
    <mergeCell ref="R6:U6"/>
    <mergeCell ref="Z16:AB16"/>
    <mergeCell ref="W16:Y16"/>
    <mergeCell ref="N12:P14"/>
    <mergeCell ref="B25:F25"/>
    <mergeCell ref="V22:Z22"/>
    <mergeCell ref="Q22:U22"/>
    <mergeCell ref="M23:P23"/>
    <mergeCell ref="G16:M16"/>
    <mergeCell ref="B12:B14"/>
    <mergeCell ref="Z15:AB15"/>
    <mergeCell ref="B22:F24"/>
    <mergeCell ref="V7:Y7"/>
    <mergeCell ref="G12:M14"/>
    <mergeCell ref="G22:K22"/>
    <mergeCell ref="G23:G24"/>
    <mergeCell ref="G7:M7"/>
    <mergeCell ref="G8:M8"/>
    <mergeCell ref="L22:P22"/>
    <mergeCell ref="L23:L24"/>
    <mergeCell ref="G41:H41"/>
    <mergeCell ref="AC4:AE5"/>
    <mergeCell ref="AC6:AE6"/>
    <mergeCell ref="R23:U23"/>
    <mergeCell ref="Z8:AB8"/>
    <mergeCell ref="V8:Y8"/>
    <mergeCell ref="AA23:AA24"/>
    <mergeCell ref="R8:U8"/>
    <mergeCell ref="Q12:Y12"/>
    <mergeCell ref="W13:Y14"/>
    <mergeCell ref="W15:Y15"/>
    <mergeCell ref="R7:U7"/>
    <mergeCell ref="W23:Z23"/>
    <mergeCell ref="AC8:AE8"/>
    <mergeCell ref="AC7:AE7"/>
    <mergeCell ref="Z7:AB7"/>
    <mergeCell ref="Q23:Q24"/>
    <mergeCell ref="AA22:AE22"/>
    <mergeCell ref="Z12:AB14"/>
    <mergeCell ref="V23:V24"/>
    <mergeCell ref="G17:M17"/>
    <mergeCell ref="AB23:AE23"/>
    <mergeCell ref="Q15:S15"/>
    <mergeCell ref="C43:D43"/>
    <mergeCell ref="E40:F40"/>
    <mergeCell ref="G40:H40"/>
    <mergeCell ref="C40:D40"/>
    <mergeCell ref="C42:D42"/>
    <mergeCell ref="E42:F42"/>
    <mergeCell ref="G42:H42"/>
    <mergeCell ref="K38:L39"/>
    <mergeCell ref="I40:J40"/>
    <mergeCell ref="I42:J42"/>
    <mergeCell ref="Z40:AE40"/>
    <mergeCell ref="Q41:R41"/>
    <mergeCell ref="M40:N40"/>
    <mergeCell ref="Z42:AE42"/>
    <mergeCell ref="U37:Y39"/>
    <mergeCell ref="U40:Y40"/>
    <mergeCell ref="S41:T41"/>
    <mergeCell ref="Q39:R39"/>
    <mergeCell ref="Z41:AE41"/>
    <mergeCell ref="S42:T42"/>
    <mergeCell ref="U41:Y41"/>
    <mergeCell ref="U42:Y42"/>
    <mergeCell ref="S39:T39"/>
    <mergeCell ref="Z37:AE39"/>
    <mergeCell ref="M41:N41"/>
    <mergeCell ref="Q40:R40"/>
    <mergeCell ref="O41:P41"/>
    <mergeCell ref="M42:N42"/>
    <mergeCell ref="O39:P39"/>
    <mergeCell ref="Q42:R42"/>
    <mergeCell ref="Z43:AE43"/>
    <mergeCell ref="M43:N43"/>
    <mergeCell ref="O43:P43"/>
    <mergeCell ref="E44:F44"/>
    <mergeCell ref="G44:H44"/>
    <mergeCell ref="M44:N44"/>
    <mergeCell ref="O44:P44"/>
    <mergeCell ref="I44:J44"/>
    <mergeCell ref="E43:F43"/>
    <mergeCell ref="G43:H43"/>
    <mergeCell ref="K43:L43"/>
    <mergeCell ref="Q44:R44"/>
    <mergeCell ref="K44:L44"/>
    <mergeCell ref="I43:J43"/>
    <mergeCell ref="Q43:R43"/>
    <mergeCell ref="G6:M6"/>
    <mergeCell ref="N5:Q5"/>
    <mergeCell ref="N4:Y4"/>
    <mergeCell ref="R5:U5"/>
    <mergeCell ref="V5:Y5"/>
    <mergeCell ref="V6:Y6"/>
    <mergeCell ref="N6:Q6"/>
    <mergeCell ref="A4:A5"/>
    <mergeCell ref="B4:B5"/>
    <mergeCell ref="C4:F5"/>
    <mergeCell ref="G4:M5"/>
    <mergeCell ref="A37:A39"/>
    <mergeCell ref="B37:B39"/>
    <mergeCell ref="C37:D39"/>
    <mergeCell ref="A31:F31"/>
    <mergeCell ref="A32:F32"/>
    <mergeCell ref="E37:F39"/>
    <mergeCell ref="A12:A14"/>
    <mergeCell ref="C6:F6"/>
    <mergeCell ref="A22:A24"/>
    <mergeCell ref="C17:F17"/>
    <mergeCell ref="A17:B17"/>
    <mergeCell ref="A8:B8"/>
    <mergeCell ref="B26:F26"/>
    <mergeCell ref="B28:F28"/>
    <mergeCell ref="B27:F27"/>
    <mergeCell ref="B29:F29"/>
    <mergeCell ref="C7:F7"/>
    <mergeCell ref="C8:F8"/>
    <mergeCell ref="AB1:AE1"/>
    <mergeCell ref="S43:T43"/>
    <mergeCell ref="U43:Y43"/>
    <mergeCell ref="S44:T44"/>
    <mergeCell ref="U44:Y44"/>
    <mergeCell ref="Q13:S14"/>
    <mergeCell ref="K37:T37"/>
    <mergeCell ref="N8:Q8"/>
    <mergeCell ref="I41:J41"/>
    <mergeCell ref="H23:K23"/>
    <mergeCell ref="I37:J39"/>
    <mergeCell ref="AD3:AE3"/>
    <mergeCell ref="O38:T38"/>
    <mergeCell ref="O42:P42"/>
    <mergeCell ref="S40:T40"/>
    <mergeCell ref="T17:V17"/>
    <mergeCell ref="Q17:S17"/>
    <mergeCell ref="N17:P17"/>
    <mergeCell ref="Z17:AB17"/>
    <mergeCell ref="W17:Y17"/>
    <mergeCell ref="O40:P40"/>
    <mergeCell ref="G37:H39"/>
    <mergeCell ref="K40:L40"/>
    <mergeCell ref="K41:L41"/>
    <mergeCell ref="A53:XFD53"/>
    <mergeCell ref="AC17:AE17"/>
    <mergeCell ref="AC12:AE14"/>
    <mergeCell ref="AC15:AE15"/>
    <mergeCell ref="AC16:AE16"/>
    <mergeCell ref="C12:F14"/>
    <mergeCell ref="C15:F15"/>
    <mergeCell ref="N16:P16"/>
    <mergeCell ref="C16:F16"/>
    <mergeCell ref="T15:V15"/>
    <mergeCell ref="Q16:S16"/>
    <mergeCell ref="G15:M15"/>
    <mergeCell ref="N15:P15"/>
    <mergeCell ref="T16:V16"/>
    <mergeCell ref="V49:Z49"/>
    <mergeCell ref="B48:F48"/>
    <mergeCell ref="L48:P48"/>
    <mergeCell ref="V48:Z48"/>
    <mergeCell ref="Z44:AE44"/>
    <mergeCell ref="A44:D44"/>
    <mergeCell ref="K42:L42"/>
    <mergeCell ref="M38:N39"/>
    <mergeCell ref="C41:D41"/>
    <mergeCell ref="E41:F41"/>
  </mergeCells>
  <phoneticPr fontId="3" type="noConversion"/>
  <pageMargins left="0.70866141732283472" right="0.70866141732283472" top="0.35433070866141736" bottom="0.35433070866141736" header="0.31496062992125984" footer="0.31496062992125984"/>
  <pageSetup paperSize="9" scale="33" orientation="landscape" verticalDpi="1200" r:id="rId1"/>
  <headerFooter alignWithMargins="0"/>
  <ignoredErrors>
    <ignoredError sqref="N8 R8:Y8 Q17 T17 W17 E44:T44" formulaRange="1"/>
    <ignoredError sqref="AA32:AE32 H32:P32 AA7:AB7 Z16:AE16 Z8:AE8 Z17:AE17 R32:Z32 AD7:AE7" evalError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J20"/>
  <sheetViews>
    <sheetView view="pageBreakPreview" zoomScale="75" zoomScaleNormal="75" zoomScaleSheetLayoutView="75" workbookViewId="0">
      <selection activeCell="A5" sqref="A5:A6"/>
    </sheetView>
  </sheetViews>
  <sheetFormatPr defaultRowHeight="18.75"/>
  <cols>
    <col min="1" max="1" width="39.5703125" style="199" customWidth="1"/>
    <col min="2" max="2" width="10.85546875" style="199" customWidth="1"/>
    <col min="3" max="3" width="18" style="199" customWidth="1"/>
    <col min="4" max="4" width="18.42578125" style="199" customWidth="1"/>
    <col min="5" max="5" width="18.7109375" style="199" customWidth="1"/>
    <col min="6" max="6" width="17.7109375" style="199" customWidth="1"/>
    <col min="7" max="7" width="16.28515625" style="199" customWidth="1"/>
    <col min="8" max="8" width="14" style="199" customWidth="1"/>
    <col min="9" max="9" width="14.85546875" style="199" customWidth="1"/>
    <col min="10" max="10" width="14" style="199" customWidth="1"/>
    <col min="11" max="16384" width="9.140625" style="199"/>
  </cols>
  <sheetData>
    <row r="1" spans="1:10">
      <c r="H1" s="508"/>
      <c r="I1" s="508"/>
      <c r="J1" s="508"/>
    </row>
    <row r="2" spans="1:10">
      <c r="A2" s="15"/>
      <c r="I2" s="509" t="s">
        <v>357</v>
      </c>
      <c r="J2" s="509"/>
    </row>
    <row r="3" spans="1:10" ht="20.25">
      <c r="A3" s="510" t="s">
        <v>410</v>
      </c>
      <c r="B3" s="510"/>
      <c r="C3" s="510"/>
      <c r="D3" s="510"/>
      <c r="E3" s="510"/>
      <c r="F3" s="510"/>
      <c r="G3" s="510"/>
      <c r="H3" s="510"/>
      <c r="I3" s="510"/>
      <c r="J3" s="510"/>
    </row>
    <row r="4" spans="1:10">
      <c r="A4" s="511" t="s">
        <v>418</v>
      </c>
      <c r="B4" s="511"/>
      <c r="C4" s="511"/>
      <c r="D4" s="511"/>
      <c r="E4" s="511"/>
      <c r="F4" s="511"/>
      <c r="G4" s="511"/>
      <c r="H4" s="511"/>
      <c r="I4" s="511"/>
      <c r="J4" s="511"/>
    </row>
    <row r="5" spans="1:10" ht="32.25" customHeight="1">
      <c r="A5" s="515" t="s">
        <v>168</v>
      </c>
      <c r="B5" s="393" t="s">
        <v>17</v>
      </c>
      <c r="C5" s="393" t="s">
        <v>489</v>
      </c>
      <c r="D5" s="393" t="s">
        <v>490</v>
      </c>
      <c r="E5" s="395" t="s">
        <v>428</v>
      </c>
      <c r="F5" s="393" t="s">
        <v>491</v>
      </c>
      <c r="G5" s="512" t="s">
        <v>337</v>
      </c>
      <c r="H5" s="513"/>
      <c r="I5" s="513"/>
      <c r="J5" s="514"/>
    </row>
    <row r="6" spans="1:10" ht="128.25" customHeight="1">
      <c r="A6" s="515"/>
      <c r="B6" s="394"/>
      <c r="C6" s="394"/>
      <c r="D6" s="394"/>
      <c r="E6" s="396"/>
      <c r="F6" s="394"/>
      <c r="G6" s="6" t="s">
        <v>132</v>
      </c>
      <c r="H6" s="6" t="s">
        <v>133</v>
      </c>
      <c r="I6" s="6" t="s">
        <v>134</v>
      </c>
      <c r="J6" s="6" t="s">
        <v>63</v>
      </c>
    </row>
    <row r="7" spans="1:10" ht="31.5" customHeight="1">
      <c r="A7" s="39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  <c r="I7" s="4">
        <v>9</v>
      </c>
      <c r="J7" s="4">
        <v>10</v>
      </c>
    </row>
    <row r="8" spans="1:10" ht="28.5" customHeight="1">
      <c r="A8" s="516" t="s">
        <v>411</v>
      </c>
      <c r="B8" s="517"/>
      <c r="C8" s="517"/>
      <c r="D8" s="517"/>
      <c r="E8" s="517"/>
      <c r="F8" s="517"/>
      <c r="G8" s="517"/>
      <c r="H8" s="517"/>
      <c r="I8" s="517"/>
      <c r="J8" s="518"/>
    </row>
    <row r="9" spans="1:10" ht="53.25" customHeight="1">
      <c r="A9" s="44" t="s">
        <v>339</v>
      </c>
      <c r="B9" s="24">
        <v>6000</v>
      </c>
      <c r="C9" s="34">
        <f>SUM(C11:C12)</f>
        <v>0</v>
      </c>
      <c r="D9" s="34">
        <f t="shared" ref="D9:J9" si="0">SUM(D11:D12)</f>
        <v>0</v>
      </c>
      <c r="E9" s="34">
        <f t="shared" si="0"/>
        <v>0</v>
      </c>
      <c r="F9" s="34">
        <f t="shared" si="0"/>
        <v>0</v>
      </c>
      <c r="G9" s="34">
        <f t="shared" si="0"/>
        <v>0</v>
      </c>
      <c r="H9" s="34">
        <f t="shared" si="0"/>
        <v>0</v>
      </c>
      <c r="I9" s="34">
        <f t="shared" si="0"/>
        <v>0</v>
      </c>
      <c r="J9" s="34">
        <f t="shared" si="0"/>
        <v>0</v>
      </c>
    </row>
    <row r="10" spans="1:10" ht="32.25" customHeight="1">
      <c r="A10" s="519" t="s">
        <v>341</v>
      </c>
      <c r="B10" s="520"/>
      <c r="C10" s="520"/>
      <c r="D10" s="520"/>
      <c r="E10" s="520"/>
      <c r="F10" s="520"/>
      <c r="G10" s="520"/>
      <c r="H10" s="520"/>
      <c r="I10" s="520"/>
      <c r="J10" s="521"/>
    </row>
    <row r="11" spans="1:10" ht="70.5" customHeight="1">
      <c r="A11" s="44" t="s">
        <v>342</v>
      </c>
      <c r="B11" s="24">
        <v>6010</v>
      </c>
      <c r="C11" s="33"/>
      <c r="D11" s="33"/>
      <c r="E11" s="33"/>
      <c r="F11" s="33">
        <f>SUM(G11:J11)</f>
        <v>0</v>
      </c>
      <c r="G11" s="33"/>
      <c r="H11" s="33"/>
      <c r="I11" s="33"/>
      <c r="J11" s="33"/>
    </row>
    <row r="12" spans="1:10" ht="51" customHeight="1">
      <c r="A12" s="44" t="s">
        <v>340</v>
      </c>
      <c r="B12" s="25">
        <v>6020</v>
      </c>
      <c r="C12" s="33"/>
      <c r="D12" s="33"/>
      <c r="E12" s="33"/>
      <c r="F12" s="33">
        <f>SUM(G12:J12)</f>
        <v>0</v>
      </c>
      <c r="G12" s="33"/>
      <c r="H12" s="33"/>
      <c r="I12" s="33"/>
      <c r="J12" s="33"/>
    </row>
    <row r="13" spans="1:10">
      <c r="A13" s="37"/>
      <c r="B13" s="37"/>
      <c r="C13" s="37"/>
      <c r="D13" s="37"/>
      <c r="E13" s="37"/>
      <c r="F13" s="26"/>
      <c r="G13" s="26"/>
      <c r="H13" s="26"/>
      <c r="I13" s="26"/>
      <c r="J13" s="26"/>
    </row>
    <row r="14" spans="1:10">
      <c r="A14" s="37"/>
      <c r="B14" s="37"/>
      <c r="C14" s="37"/>
      <c r="D14" s="37"/>
      <c r="E14" s="37"/>
      <c r="F14" s="26"/>
      <c r="G14" s="26"/>
      <c r="H14" s="26"/>
      <c r="I14" s="26"/>
      <c r="J14" s="26"/>
    </row>
    <row r="15" spans="1:10">
      <c r="A15" s="40"/>
      <c r="B15" s="18"/>
      <c r="C15" s="37"/>
      <c r="D15" s="37"/>
      <c r="E15" s="37"/>
      <c r="F15" s="37"/>
      <c r="G15" s="37"/>
      <c r="H15" s="37"/>
      <c r="I15" s="37"/>
      <c r="J15" s="37"/>
    </row>
    <row r="16" spans="1:10" ht="28.5" customHeight="1">
      <c r="A16" s="200" t="s">
        <v>365</v>
      </c>
      <c r="B16" s="22"/>
      <c r="C16" s="524" t="s">
        <v>86</v>
      </c>
      <c r="D16" s="525"/>
      <c r="E16" s="525"/>
      <c r="F16" s="525"/>
      <c r="G16" s="23"/>
      <c r="H16" s="526" t="s">
        <v>444</v>
      </c>
      <c r="I16" s="526"/>
      <c r="J16" s="526"/>
    </row>
    <row r="17" spans="1:10" ht="37.5" customHeight="1">
      <c r="A17" s="38" t="s">
        <v>68</v>
      </c>
      <c r="B17" s="37"/>
      <c r="C17" s="523" t="s">
        <v>69</v>
      </c>
      <c r="D17" s="523"/>
      <c r="E17" s="523"/>
      <c r="F17" s="523"/>
      <c r="G17" s="20"/>
      <c r="H17" s="361" t="s">
        <v>83</v>
      </c>
      <c r="I17" s="361"/>
      <c r="J17" s="361"/>
    </row>
    <row r="20" spans="1:10" ht="33.75" customHeight="1">
      <c r="A20" s="522" t="s">
        <v>481</v>
      </c>
      <c r="B20" s="522"/>
      <c r="C20" s="522"/>
      <c r="D20" s="522"/>
      <c r="I20" s="522" t="s">
        <v>482</v>
      </c>
      <c r="J20" s="522"/>
    </row>
  </sheetData>
  <mergeCells count="19">
    <mergeCell ref="A8:J8"/>
    <mergeCell ref="A10:J10"/>
    <mergeCell ref="A20:D20"/>
    <mergeCell ref="I20:J20"/>
    <mergeCell ref="C17:F17"/>
    <mergeCell ref="H17:J17"/>
    <mergeCell ref="C16:F16"/>
    <mergeCell ref="H16:J16"/>
    <mergeCell ref="D5:D6"/>
    <mergeCell ref="E5:E6"/>
    <mergeCell ref="F5:F6"/>
    <mergeCell ref="H1:J1"/>
    <mergeCell ref="I2:J2"/>
    <mergeCell ref="A3:J3"/>
    <mergeCell ref="A4:J4"/>
    <mergeCell ref="G5:J5"/>
    <mergeCell ref="A5:A6"/>
    <mergeCell ref="B5:B6"/>
    <mergeCell ref="C5:C6"/>
  </mergeCells>
  <pageMargins left="0.24" right="0.16" top="0.2" bottom="0.2" header="0.31496062992125984" footer="0.31496062992125984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N324"/>
  <sheetViews>
    <sheetView view="pageBreakPreview" topLeftCell="A16" zoomScale="70" zoomScaleNormal="75" zoomScaleSheetLayoutView="70" workbookViewId="0">
      <selection activeCell="A32" sqref="A32"/>
    </sheetView>
  </sheetViews>
  <sheetFormatPr defaultRowHeight="20.25"/>
  <cols>
    <col min="1" max="1" width="95.5703125" style="47" customWidth="1"/>
    <col min="2" max="2" width="14.85546875" style="50" customWidth="1"/>
    <col min="3" max="3" width="18.140625" style="50" customWidth="1"/>
    <col min="4" max="4" width="18" style="50" customWidth="1"/>
    <col min="5" max="5" width="18.5703125" style="50" customWidth="1"/>
    <col min="6" max="6" width="19.140625" style="47" customWidth="1"/>
    <col min="7" max="7" width="18" style="47" customWidth="1"/>
    <col min="8" max="8" width="18.42578125" style="47" customWidth="1"/>
    <col min="9" max="9" width="19" style="47" customWidth="1"/>
    <col min="10" max="10" width="18.140625" style="47" customWidth="1"/>
    <col min="11" max="11" width="1" style="47" customWidth="1"/>
    <col min="12" max="16384" width="9.140625" style="47"/>
  </cols>
  <sheetData>
    <row r="1" spans="1:11">
      <c r="K1" s="107" t="s">
        <v>362</v>
      </c>
    </row>
    <row r="2" spans="1:11" ht="22.5">
      <c r="A2" s="334" t="s">
        <v>173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</row>
    <row r="3" spans="1:11" ht="26.25" customHeight="1">
      <c r="A3" s="104"/>
      <c r="B3" s="67"/>
      <c r="C3" s="104"/>
      <c r="D3" s="104"/>
      <c r="E3" s="67"/>
      <c r="F3" s="289"/>
      <c r="G3" s="289"/>
      <c r="H3" s="104"/>
      <c r="I3" s="104"/>
      <c r="J3" s="144" t="s">
        <v>369</v>
      </c>
    </row>
    <row r="4" spans="1:11" ht="36" customHeight="1">
      <c r="A4" s="353" t="s">
        <v>168</v>
      </c>
      <c r="B4" s="354" t="s">
        <v>17</v>
      </c>
      <c r="C4" s="354" t="s">
        <v>489</v>
      </c>
      <c r="D4" s="354" t="s">
        <v>490</v>
      </c>
      <c r="E4" s="355" t="s">
        <v>428</v>
      </c>
      <c r="F4" s="354" t="s">
        <v>491</v>
      </c>
      <c r="G4" s="354" t="s">
        <v>337</v>
      </c>
      <c r="H4" s="354"/>
      <c r="I4" s="354"/>
      <c r="J4" s="354"/>
      <c r="K4" s="354" t="s">
        <v>159</v>
      </c>
    </row>
    <row r="5" spans="1:11" ht="72" customHeight="1">
      <c r="A5" s="353"/>
      <c r="B5" s="354"/>
      <c r="C5" s="354"/>
      <c r="D5" s="354"/>
      <c r="E5" s="355"/>
      <c r="F5" s="354"/>
      <c r="G5" s="110" t="s">
        <v>132</v>
      </c>
      <c r="H5" s="110" t="s">
        <v>133</v>
      </c>
      <c r="I5" s="110" t="s">
        <v>134</v>
      </c>
      <c r="J5" s="110" t="s">
        <v>63</v>
      </c>
      <c r="K5" s="354"/>
    </row>
    <row r="6" spans="1:11" ht="23.25" customHeight="1">
      <c r="A6" s="80">
        <v>1</v>
      </c>
      <c r="B6" s="86">
        <v>2</v>
      </c>
      <c r="C6" s="86">
        <v>3</v>
      </c>
      <c r="D6" s="86">
        <v>4</v>
      </c>
      <c r="E6" s="86">
        <v>5</v>
      </c>
      <c r="F6" s="86">
        <v>6</v>
      </c>
      <c r="G6" s="86">
        <v>7</v>
      </c>
      <c r="H6" s="86">
        <v>8</v>
      </c>
      <c r="I6" s="86">
        <v>9</v>
      </c>
      <c r="J6" s="86">
        <v>10</v>
      </c>
      <c r="K6" s="86">
        <v>11</v>
      </c>
    </row>
    <row r="7" spans="1:11" s="93" customFormat="1" ht="27.75" customHeight="1">
      <c r="A7" s="348" t="s">
        <v>172</v>
      </c>
      <c r="B7" s="349"/>
      <c r="C7" s="349"/>
      <c r="D7" s="349"/>
      <c r="E7" s="349"/>
      <c r="F7" s="349"/>
      <c r="G7" s="349"/>
      <c r="H7" s="349"/>
      <c r="I7" s="349"/>
      <c r="J7" s="349"/>
      <c r="K7" s="350"/>
    </row>
    <row r="8" spans="1:11" s="93" customFormat="1" ht="29.25" customHeight="1">
      <c r="A8" s="114" t="s">
        <v>144</v>
      </c>
      <c r="B8" s="115">
        <v>1000</v>
      </c>
      <c r="C8" s="252">
        <v>19876</v>
      </c>
      <c r="D8" s="252">
        <v>21100</v>
      </c>
      <c r="E8" s="252">
        <v>10985</v>
      </c>
      <c r="F8" s="252">
        <f>SUM(G8:J8)</f>
        <v>21199</v>
      </c>
      <c r="G8" s="252">
        <v>6000</v>
      </c>
      <c r="H8" s="252">
        <v>5217</v>
      </c>
      <c r="I8" s="252">
        <v>2770</v>
      </c>
      <c r="J8" s="252">
        <v>7212</v>
      </c>
      <c r="K8" s="111"/>
    </row>
    <row r="9" spans="1:11" s="93" customFormat="1" ht="29.25" customHeight="1">
      <c r="A9" s="114" t="s">
        <v>125</v>
      </c>
      <c r="B9" s="115">
        <v>1010</v>
      </c>
      <c r="C9" s="252">
        <f>SUM(C10:C17)</f>
        <v>-18198</v>
      </c>
      <c r="D9" s="252">
        <f>SUM(D10:D17)</f>
        <v>-19230</v>
      </c>
      <c r="E9" s="252">
        <f>SUM(E10:E17)</f>
        <v>-9781</v>
      </c>
      <c r="F9" s="252">
        <f>SUM(G9:J9)</f>
        <v>-19291</v>
      </c>
      <c r="G9" s="252">
        <f>SUM(G10:G17)</f>
        <v>-5504</v>
      </c>
      <c r="H9" s="252">
        <f>SUM(H10:H17)</f>
        <v>-4722</v>
      </c>
      <c r="I9" s="252">
        <f>SUM(I10:I17)</f>
        <v>-2477</v>
      </c>
      <c r="J9" s="252">
        <f>SUM(J10:J17)</f>
        <v>-6588</v>
      </c>
      <c r="K9" s="111"/>
    </row>
    <row r="10" spans="1:11" s="113" customFormat="1" ht="30.75" customHeight="1">
      <c r="A10" s="84" t="s">
        <v>310</v>
      </c>
      <c r="B10" s="86">
        <v>1011</v>
      </c>
      <c r="C10" s="251">
        <v>-10822</v>
      </c>
      <c r="D10" s="251">
        <v>-11653</v>
      </c>
      <c r="E10" s="251">
        <v>-5550</v>
      </c>
      <c r="F10" s="251">
        <f>SUM(G10:J10)</f>
        <v>-11285</v>
      </c>
      <c r="G10" s="251">
        <v>-3350</v>
      </c>
      <c r="H10" s="251">
        <v>-2800</v>
      </c>
      <c r="I10" s="251">
        <v>-1495</v>
      </c>
      <c r="J10" s="251">
        <v>-3640</v>
      </c>
      <c r="K10" s="112"/>
    </row>
    <row r="11" spans="1:11" s="113" customFormat="1" ht="30.75" customHeight="1">
      <c r="A11" s="84" t="s">
        <v>404</v>
      </c>
      <c r="B11" s="86">
        <v>1012</v>
      </c>
      <c r="C11" s="251">
        <v>0</v>
      </c>
      <c r="D11" s="251">
        <v>0</v>
      </c>
      <c r="E11" s="254">
        <v>0</v>
      </c>
      <c r="F11" s="254">
        <f t="shared" ref="F11:F17" si="0">SUM(G11:J11)</f>
        <v>0</v>
      </c>
      <c r="G11" s="254">
        <v>0</v>
      </c>
      <c r="H11" s="254">
        <v>0</v>
      </c>
      <c r="I11" s="254">
        <v>0</v>
      </c>
      <c r="J11" s="254">
        <v>0</v>
      </c>
      <c r="K11" s="112"/>
    </row>
    <row r="12" spans="1:11" s="113" customFormat="1" ht="30.75" customHeight="1">
      <c r="A12" s="84" t="s">
        <v>311</v>
      </c>
      <c r="B12" s="86">
        <v>1013</v>
      </c>
      <c r="C12" s="251">
        <v>-87</v>
      </c>
      <c r="D12" s="251">
        <v>-105</v>
      </c>
      <c r="E12" s="254">
        <v>-45</v>
      </c>
      <c r="F12" s="254">
        <f t="shared" si="0"/>
        <v>-94</v>
      </c>
      <c r="G12" s="254">
        <v>-30</v>
      </c>
      <c r="H12" s="254">
        <v>-16</v>
      </c>
      <c r="I12" s="254">
        <v>-8</v>
      </c>
      <c r="J12" s="254">
        <v>-40</v>
      </c>
      <c r="K12" s="112"/>
    </row>
    <row r="13" spans="1:11" s="113" customFormat="1" ht="30.75" customHeight="1">
      <c r="A13" s="84" t="s">
        <v>5</v>
      </c>
      <c r="B13" s="86">
        <v>1014</v>
      </c>
      <c r="C13" s="251">
        <v>-5625</v>
      </c>
      <c r="D13" s="251">
        <v>-5840</v>
      </c>
      <c r="E13" s="254">
        <v>-3230</v>
      </c>
      <c r="F13" s="254">
        <f t="shared" si="0"/>
        <v>-6192</v>
      </c>
      <c r="G13" s="254">
        <v>-1652</v>
      </c>
      <c r="H13" s="254">
        <v>-1500</v>
      </c>
      <c r="I13" s="254">
        <v>-740</v>
      </c>
      <c r="J13" s="254">
        <v>-2300</v>
      </c>
      <c r="K13" s="112"/>
    </row>
    <row r="14" spans="1:11" s="113" customFormat="1" ht="30.75" customHeight="1">
      <c r="A14" s="84" t="s">
        <v>6</v>
      </c>
      <c r="B14" s="86">
        <v>1015</v>
      </c>
      <c r="C14" s="251">
        <v>-1297</v>
      </c>
      <c r="D14" s="251">
        <v>-1270</v>
      </c>
      <c r="E14" s="254">
        <v>-704</v>
      </c>
      <c r="F14" s="254">
        <f>SUM(G14:J14)</f>
        <v>-1356</v>
      </c>
      <c r="G14" s="254">
        <v>-360</v>
      </c>
      <c r="H14" s="254">
        <v>-330</v>
      </c>
      <c r="I14" s="254">
        <v>-160</v>
      </c>
      <c r="J14" s="254">
        <v>-506</v>
      </c>
      <c r="K14" s="112"/>
    </row>
    <row r="15" spans="1:11" s="113" customFormat="1" ht="69" customHeight="1">
      <c r="A15" s="84" t="s">
        <v>312</v>
      </c>
      <c r="B15" s="86">
        <v>1016</v>
      </c>
      <c r="C15" s="251">
        <v>-18</v>
      </c>
      <c r="D15" s="251">
        <v>-16</v>
      </c>
      <c r="E15" s="254">
        <v>-4</v>
      </c>
      <c r="F15" s="254">
        <f t="shared" si="0"/>
        <v>-16</v>
      </c>
      <c r="G15" s="254">
        <v>-4</v>
      </c>
      <c r="H15" s="254">
        <v>-4</v>
      </c>
      <c r="I15" s="254">
        <v>-4</v>
      </c>
      <c r="J15" s="254">
        <v>-4</v>
      </c>
      <c r="K15" s="112"/>
    </row>
    <row r="16" spans="1:11" s="113" customFormat="1" ht="30.75" customHeight="1">
      <c r="A16" s="84" t="s">
        <v>313</v>
      </c>
      <c r="B16" s="86">
        <v>1017</v>
      </c>
      <c r="C16" s="251">
        <v>-140</v>
      </c>
      <c r="D16" s="251">
        <v>-160</v>
      </c>
      <c r="E16" s="254">
        <v>-98</v>
      </c>
      <c r="F16" s="254">
        <f t="shared" si="0"/>
        <v>-160</v>
      </c>
      <c r="G16" s="254">
        <v>-40</v>
      </c>
      <c r="H16" s="254">
        <v>-40</v>
      </c>
      <c r="I16" s="254">
        <v>-40</v>
      </c>
      <c r="J16" s="254">
        <v>-40</v>
      </c>
      <c r="K16" s="112"/>
    </row>
    <row r="17" spans="1:11" s="113" customFormat="1" ht="30.75" customHeight="1">
      <c r="A17" s="84" t="s">
        <v>314</v>
      </c>
      <c r="B17" s="86">
        <v>1018</v>
      </c>
      <c r="C17" s="251">
        <v>-209</v>
      </c>
      <c r="D17" s="251">
        <v>-186</v>
      </c>
      <c r="E17" s="254">
        <v>-150</v>
      </c>
      <c r="F17" s="254">
        <f t="shared" si="0"/>
        <v>-188</v>
      </c>
      <c r="G17" s="254">
        <v>-68</v>
      </c>
      <c r="H17" s="254">
        <v>-32</v>
      </c>
      <c r="I17" s="254">
        <v>-30</v>
      </c>
      <c r="J17" s="254">
        <v>-58</v>
      </c>
      <c r="K17" s="112"/>
    </row>
    <row r="18" spans="1:11" s="93" customFormat="1" ht="29.25" customHeight="1">
      <c r="A18" s="114" t="s">
        <v>22</v>
      </c>
      <c r="B18" s="115">
        <v>1020</v>
      </c>
      <c r="C18" s="252">
        <f>SUM(C8,C9)</f>
        <v>1678</v>
      </c>
      <c r="D18" s="252">
        <f t="shared" ref="D18:J18" si="1">SUM(D8,D9)</f>
        <v>1870</v>
      </c>
      <c r="E18" s="282">
        <f t="shared" si="1"/>
        <v>1204</v>
      </c>
      <c r="F18" s="282">
        <f t="shared" si="1"/>
        <v>1908</v>
      </c>
      <c r="G18" s="282">
        <f t="shared" si="1"/>
        <v>496</v>
      </c>
      <c r="H18" s="282">
        <f t="shared" si="1"/>
        <v>495</v>
      </c>
      <c r="I18" s="282">
        <f t="shared" si="1"/>
        <v>293</v>
      </c>
      <c r="J18" s="282">
        <f t="shared" si="1"/>
        <v>624</v>
      </c>
      <c r="K18" s="111"/>
    </row>
    <row r="19" spans="1:11" s="113" customFormat="1" ht="30.75" customHeight="1">
      <c r="A19" s="114" t="s">
        <v>155</v>
      </c>
      <c r="B19" s="106">
        <v>1030</v>
      </c>
      <c r="C19" s="252">
        <f>SUM(C20:C37,C39)</f>
        <v>-1038</v>
      </c>
      <c r="D19" s="252">
        <f>SUM(D20:D37,D39)</f>
        <v>-1161</v>
      </c>
      <c r="E19" s="282">
        <f>SUM(E20:E37,E39)</f>
        <v>-814</v>
      </c>
      <c r="F19" s="282">
        <f t="shared" ref="F19:F72" si="2">SUM(G19:J19)</f>
        <v>-1120</v>
      </c>
      <c r="G19" s="282">
        <f>SUM(G20:G37,G39)</f>
        <v>-307</v>
      </c>
      <c r="H19" s="282">
        <f>SUM(H20:H37,H39)</f>
        <v>-304</v>
      </c>
      <c r="I19" s="282">
        <f>SUM(I20:I37,I39)</f>
        <v>-193</v>
      </c>
      <c r="J19" s="282">
        <f>SUM(J20:J37,J39)</f>
        <v>-316</v>
      </c>
      <c r="K19" s="111"/>
    </row>
    <row r="20" spans="1:11" s="113" customFormat="1" ht="30.75" customHeight="1">
      <c r="A20" s="84" t="s">
        <v>88</v>
      </c>
      <c r="B20" s="86">
        <v>1031</v>
      </c>
      <c r="C20" s="251">
        <v>-62</v>
      </c>
      <c r="D20" s="251">
        <v>-65</v>
      </c>
      <c r="E20" s="254">
        <v>-42</v>
      </c>
      <c r="F20" s="254">
        <f t="shared" si="2"/>
        <v>-70</v>
      </c>
      <c r="G20" s="254">
        <v>-19</v>
      </c>
      <c r="H20" s="254">
        <v>-19</v>
      </c>
      <c r="I20" s="254">
        <v>-12</v>
      </c>
      <c r="J20" s="254">
        <v>-20</v>
      </c>
      <c r="K20" s="112"/>
    </row>
    <row r="21" spans="1:11" s="113" customFormat="1" ht="30.75" customHeight="1">
      <c r="A21" s="84" t="s">
        <v>145</v>
      </c>
      <c r="B21" s="86">
        <v>1032</v>
      </c>
      <c r="C21" s="251">
        <v>0</v>
      </c>
      <c r="D21" s="251">
        <v>0</v>
      </c>
      <c r="E21" s="254">
        <v>0</v>
      </c>
      <c r="F21" s="254">
        <f t="shared" si="2"/>
        <v>0</v>
      </c>
      <c r="G21" s="254">
        <v>0</v>
      </c>
      <c r="H21" s="254">
        <v>0</v>
      </c>
      <c r="I21" s="254">
        <v>0</v>
      </c>
      <c r="J21" s="254">
        <v>0</v>
      </c>
      <c r="K21" s="112"/>
    </row>
    <row r="22" spans="1:11" s="113" customFormat="1" ht="30.75" customHeight="1">
      <c r="A22" s="84" t="s">
        <v>21</v>
      </c>
      <c r="B22" s="86">
        <v>1033</v>
      </c>
      <c r="C22" s="251">
        <v>0</v>
      </c>
      <c r="D22" s="251">
        <v>0</v>
      </c>
      <c r="E22" s="254">
        <v>0</v>
      </c>
      <c r="F22" s="254">
        <f t="shared" si="2"/>
        <v>0</v>
      </c>
      <c r="G22" s="254">
        <v>0</v>
      </c>
      <c r="H22" s="254">
        <v>0</v>
      </c>
      <c r="I22" s="254">
        <v>0</v>
      </c>
      <c r="J22" s="254">
        <v>0</v>
      </c>
      <c r="K22" s="112"/>
    </row>
    <row r="23" spans="1:11" s="113" customFormat="1" ht="30.75" customHeight="1">
      <c r="A23" s="84" t="s">
        <v>31</v>
      </c>
      <c r="B23" s="86">
        <v>1034</v>
      </c>
      <c r="C23" s="251">
        <v>-1</v>
      </c>
      <c r="D23" s="251">
        <v>0</v>
      </c>
      <c r="E23" s="254">
        <v>-1</v>
      </c>
      <c r="F23" s="254">
        <f t="shared" si="2"/>
        <v>0</v>
      </c>
      <c r="G23" s="254">
        <v>0</v>
      </c>
      <c r="H23" s="254">
        <v>0</v>
      </c>
      <c r="I23" s="254">
        <v>0</v>
      </c>
      <c r="J23" s="254">
        <v>0</v>
      </c>
      <c r="K23" s="112"/>
    </row>
    <row r="24" spans="1:11" s="113" customFormat="1" ht="30.75" customHeight="1">
      <c r="A24" s="84" t="s">
        <v>32</v>
      </c>
      <c r="B24" s="86">
        <v>1035</v>
      </c>
      <c r="C24" s="251">
        <v>-7</v>
      </c>
      <c r="D24" s="251">
        <v>-8</v>
      </c>
      <c r="E24" s="254">
        <v>-8</v>
      </c>
      <c r="F24" s="254">
        <f t="shared" si="2"/>
        <v>-8</v>
      </c>
      <c r="G24" s="254">
        <v>-2</v>
      </c>
      <c r="H24" s="254">
        <v>-2</v>
      </c>
      <c r="I24" s="254">
        <v>-2</v>
      </c>
      <c r="J24" s="254">
        <v>-2</v>
      </c>
      <c r="K24" s="112"/>
    </row>
    <row r="25" spans="1:11" s="113" customFormat="1" ht="30.75" customHeight="1">
      <c r="A25" s="84" t="s">
        <v>33</v>
      </c>
      <c r="B25" s="86">
        <v>1036</v>
      </c>
      <c r="C25" s="251">
        <v>-642</v>
      </c>
      <c r="D25" s="251">
        <v>-756</v>
      </c>
      <c r="E25" s="254">
        <v>-555</v>
      </c>
      <c r="F25" s="254">
        <f t="shared" si="2"/>
        <v>-765</v>
      </c>
      <c r="G25" s="254">
        <v>-205</v>
      </c>
      <c r="H25" s="254">
        <v>-210</v>
      </c>
      <c r="I25" s="254">
        <v>-140</v>
      </c>
      <c r="J25" s="254">
        <v>-210</v>
      </c>
      <c r="K25" s="112"/>
    </row>
    <row r="26" spans="1:11" s="113" customFormat="1" ht="30.75" customHeight="1">
      <c r="A26" s="84" t="s">
        <v>34</v>
      </c>
      <c r="B26" s="86">
        <v>1037</v>
      </c>
      <c r="C26" s="251">
        <v>-153</v>
      </c>
      <c r="D26" s="251">
        <v>-169</v>
      </c>
      <c r="E26" s="254">
        <v>-120</v>
      </c>
      <c r="F26" s="254">
        <f t="shared" si="2"/>
        <v>-147</v>
      </c>
      <c r="G26" s="254">
        <v>-40</v>
      </c>
      <c r="H26" s="254">
        <v>-40</v>
      </c>
      <c r="I26" s="254">
        <v>-27</v>
      </c>
      <c r="J26" s="254">
        <v>-40</v>
      </c>
      <c r="K26" s="112"/>
    </row>
    <row r="27" spans="1:11" s="113" customFormat="1" ht="47.25" customHeight="1">
      <c r="A27" s="84" t="s">
        <v>35</v>
      </c>
      <c r="B27" s="85">
        <v>1038</v>
      </c>
      <c r="C27" s="251">
        <v>-1</v>
      </c>
      <c r="D27" s="251">
        <v>-4</v>
      </c>
      <c r="E27" s="254">
        <v>-1</v>
      </c>
      <c r="F27" s="254">
        <f t="shared" si="2"/>
        <v>-3</v>
      </c>
      <c r="G27" s="254">
        <v>-1</v>
      </c>
      <c r="H27" s="254">
        <v>-1</v>
      </c>
      <c r="I27" s="254">
        <v>0</v>
      </c>
      <c r="J27" s="254">
        <v>-1</v>
      </c>
      <c r="K27" s="112"/>
    </row>
    <row r="28" spans="1:11" s="113" customFormat="1" ht="51" customHeight="1">
      <c r="A28" s="84" t="s">
        <v>36</v>
      </c>
      <c r="B28" s="85">
        <v>1039</v>
      </c>
      <c r="C28" s="251">
        <v>0</v>
      </c>
      <c r="D28" s="251">
        <v>0</v>
      </c>
      <c r="E28" s="254">
        <v>0</v>
      </c>
      <c r="F28" s="254">
        <f t="shared" si="2"/>
        <v>0</v>
      </c>
      <c r="G28" s="254">
        <v>0</v>
      </c>
      <c r="H28" s="254">
        <v>0</v>
      </c>
      <c r="I28" s="254">
        <v>0</v>
      </c>
      <c r="J28" s="254">
        <v>0</v>
      </c>
      <c r="K28" s="112"/>
    </row>
    <row r="29" spans="1:11" s="113" customFormat="1" ht="30.75" customHeight="1">
      <c r="A29" s="84" t="s">
        <v>37</v>
      </c>
      <c r="B29" s="86">
        <v>1040</v>
      </c>
      <c r="C29" s="251">
        <v>-1</v>
      </c>
      <c r="D29" s="251">
        <v>-1</v>
      </c>
      <c r="E29" s="254">
        <v>-1</v>
      </c>
      <c r="F29" s="254">
        <f t="shared" si="2"/>
        <v>-1</v>
      </c>
      <c r="G29" s="254">
        <v>0</v>
      </c>
      <c r="H29" s="254">
        <v>0</v>
      </c>
      <c r="I29" s="254">
        <v>0</v>
      </c>
      <c r="J29" s="254">
        <v>-1</v>
      </c>
      <c r="K29" s="112"/>
    </row>
    <row r="30" spans="1:11" s="113" customFormat="1" ht="30.75" customHeight="1">
      <c r="A30" s="84" t="s">
        <v>38</v>
      </c>
      <c r="B30" s="86">
        <v>1041</v>
      </c>
      <c r="C30" s="251">
        <v>0</v>
      </c>
      <c r="D30" s="251">
        <v>0</v>
      </c>
      <c r="E30" s="254">
        <v>0</v>
      </c>
      <c r="F30" s="254">
        <f t="shared" si="2"/>
        <v>0</v>
      </c>
      <c r="G30" s="254">
        <v>0</v>
      </c>
      <c r="H30" s="254">
        <v>0</v>
      </c>
      <c r="I30" s="254">
        <v>0</v>
      </c>
      <c r="J30" s="254">
        <v>0</v>
      </c>
      <c r="K30" s="112"/>
    </row>
    <row r="31" spans="1:11" s="113" customFormat="1" ht="30.75" customHeight="1">
      <c r="A31" s="84" t="s">
        <v>39</v>
      </c>
      <c r="B31" s="86">
        <v>1042</v>
      </c>
      <c r="C31" s="251">
        <v>0</v>
      </c>
      <c r="D31" s="251">
        <v>0</v>
      </c>
      <c r="E31" s="254">
        <v>0</v>
      </c>
      <c r="F31" s="254">
        <f t="shared" si="2"/>
        <v>0</v>
      </c>
      <c r="G31" s="254">
        <v>0</v>
      </c>
      <c r="H31" s="254">
        <v>0</v>
      </c>
      <c r="I31" s="254">
        <v>0</v>
      </c>
      <c r="J31" s="254">
        <v>0</v>
      </c>
      <c r="K31" s="112"/>
    </row>
    <row r="32" spans="1:11" s="113" customFormat="1" ht="30.75" customHeight="1">
      <c r="A32" s="84" t="s">
        <v>55</v>
      </c>
      <c r="B32" s="86">
        <v>1043</v>
      </c>
      <c r="C32" s="251">
        <v>-30</v>
      </c>
      <c r="D32" s="251">
        <v>-47</v>
      </c>
      <c r="E32" s="254">
        <v>-10</v>
      </c>
      <c r="F32" s="254">
        <f t="shared" si="2"/>
        <v>-29</v>
      </c>
      <c r="G32" s="254">
        <v>-10</v>
      </c>
      <c r="H32" s="254">
        <v>-6</v>
      </c>
      <c r="I32" s="254">
        <v>-3</v>
      </c>
      <c r="J32" s="254">
        <v>-10</v>
      </c>
      <c r="K32" s="112"/>
    </row>
    <row r="33" spans="1:11" s="113" customFormat="1" ht="30.75" customHeight="1">
      <c r="A33" s="84" t="s">
        <v>40</v>
      </c>
      <c r="B33" s="86">
        <v>1044</v>
      </c>
      <c r="C33" s="251">
        <v>-73</v>
      </c>
      <c r="D33" s="251">
        <v>-28</v>
      </c>
      <c r="E33" s="254">
        <v>-10</v>
      </c>
      <c r="F33" s="254">
        <f t="shared" si="2"/>
        <v>-15</v>
      </c>
      <c r="G33" s="254">
        <v>-3</v>
      </c>
      <c r="H33" s="254">
        <v>-6</v>
      </c>
      <c r="I33" s="254" t="s">
        <v>204</v>
      </c>
      <c r="J33" s="254">
        <v>-6</v>
      </c>
      <c r="K33" s="112"/>
    </row>
    <row r="34" spans="1:11" s="113" customFormat="1" ht="30.75" customHeight="1">
      <c r="A34" s="84" t="s">
        <v>41</v>
      </c>
      <c r="B34" s="86">
        <v>1045</v>
      </c>
      <c r="C34" s="251">
        <v>0</v>
      </c>
      <c r="D34" s="251">
        <v>0</v>
      </c>
      <c r="E34" s="254">
        <v>0</v>
      </c>
      <c r="F34" s="254">
        <f t="shared" si="2"/>
        <v>0</v>
      </c>
      <c r="G34" s="254">
        <v>0</v>
      </c>
      <c r="H34" s="254">
        <v>0</v>
      </c>
      <c r="I34" s="254">
        <v>0</v>
      </c>
      <c r="J34" s="254">
        <v>0</v>
      </c>
      <c r="K34" s="112"/>
    </row>
    <row r="35" spans="1:11" s="113" customFormat="1" ht="30.75" customHeight="1">
      <c r="A35" s="84" t="s">
        <v>42</v>
      </c>
      <c r="B35" s="86">
        <v>1046</v>
      </c>
      <c r="C35" s="251">
        <v>0</v>
      </c>
      <c r="D35" s="251">
        <v>-2</v>
      </c>
      <c r="E35" s="254">
        <v>0</v>
      </c>
      <c r="F35" s="254">
        <f t="shared" si="2"/>
        <v>-2</v>
      </c>
      <c r="G35" s="254">
        <v>-2</v>
      </c>
      <c r="H35" s="254">
        <v>0</v>
      </c>
      <c r="I35" s="254">
        <v>0</v>
      </c>
      <c r="J35" s="254">
        <v>0</v>
      </c>
      <c r="K35" s="112"/>
    </row>
    <row r="36" spans="1:11" s="113" customFormat="1" ht="30.75" customHeight="1">
      <c r="A36" s="84" t="s">
        <v>43</v>
      </c>
      <c r="B36" s="86">
        <v>1047</v>
      </c>
      <c r="C36" s="251">
        <v>0</v>
      </c>
      <c r="D36" s="251">
        <v>0</v>
      </c>
      <c r="E36" s="254">
        <v>0</v>
      </c>
      <c r="F36" s="254">
        <f>SUM(G36:J36)</f>
        <v>0</v>
      </c>
      <c r="G36" s="254"/>
      <c r="H36" s="254">
        <v>0</v>
      </c>
      <c r="I36" s="254">
        <v>0</v>
      </c>
      <c r="J36" s="254">
        <v>0</v>
      </c>
      <c r="K36" s="112"/>
    </row>
    <row r="37" spans="1:11" s="113" customFormat="1" ht="57" customHeight="1">
      <c r="A37" s="84" t="s">
        <v>67</v>
      </c>
      <c r="B37" s="86">
        <v>1048</v>
      </c>
      <c r="C37" s="251">
        <v>0</v>
      </c>
      <c r="D37" s="251">
        <v>0</v>
      </c>
      <c r="E37" s="254">
        <v>0</v>
      </c>
      <c r="F37" s="254">
        <f t="shared" si="2"/>
        <v>0</v>
      </c>
      <c r="G37" s="254">
        <v>0</v>
      </c>
      <c r="H37" s="254">
        <v>0</v>
      </c>
      <c r="I37" s="254">
        <v>0</v>
      </c>
      <c r="J37" s="254">
        <v>0</v>
      </c>
      <c r="K37" s="112"/>
    </row>
    <row r="38" spans="1:11" s="113" customFormat="1" ht="30.75" customHeight="1">
      <c r="A38" s="84" t="s">
        <v>44</v>
      </c>
      <c r="B38" s="86" t="s">
        <v>405</v>
      </c>
      <c r="C38" s="251">
        <v>0</v>
      </c>
      <c r="D38" s="251">
        <v>0</v>
      </c>
      <c r="E38" s="254">
        <v>0</v>
      </c>
      <c r="F38" s="254">
        <f t="shared" si="2"/>
        <v>0</v>
      </c>
      <c r="G38" s="254">
        <v>0</v>
      </c>
      <c r="H38" s="254">
        <v>0</v>
      </c>
      <c r="I38" s="254">
        <v>0</v>
      </c>
      <c r="J38" s="254">
        <v>0</v>
      </c>
      <c r="K38" s="112"/>
    </row>
    <row r="39" spans="1:11" s="113" customFormat="1" ht="30.75" customHeight="1">
      <c r="A39" s="84" t="s">
        <v>91</v>
      </c>
      <c r="B39" s="86">
        <v>1049</v>
      </c>
      <c r="C39" s="251">
        <v>-68</v>
      </c>
      <c r="D39" s="251">
        <v>-81</v>
      </c>
      <c r="E39" s="254">
        <v>-66</v>
      </c>
      <c r="F39" s="254">
        <f t="shared" si="2"/>
        <v>-80</v>
      </c>
      <c r="G39" s="254">
        <v>-25</v>
      </c>
      <c r="H39" s="254">
        <v>-20</v>
      </c>
      <c r="I39" s="254">
        <v>-9</v>
      </c>
      <c r="J39" s="254">
        <v>-26</v>
      </c>
      <c r="K39" s="112"/>
    </row>
    <row r="40" spans="1:11" s="113" customFormat="1" ht="30.75" customHeight="1">
      <c r="A40" s="114" t="s">
        <v>156</v>
      </c>
      <c r="B40" s="106">
        <v>1060</v>
      </c>
      <c r="C40" s="252">
        <f>SUM(C41:C47)</f>
        <v>-510</v>
      </c>
      <c r="D40" s="252">
        <f t="shared" ref="D40:J40" si="3">SUM(D41:D47)</f>
        <v>-561</v>
      </c>
      <c r="E40" s="282">
        <f t="shared" si="3"/>
        <v>-326</v>
      </c>
      <c r="F40" s="282">
        <f t="shared" si="2"/>
        <v>-607</v>
      </c>
      <c r="G40" s="282">
        <f t="shared" si="3"/>
        <v>-166</v>
      </c>
      <c r="H40" s="282">
        <f t="shared" si="3"/>
        <v>-172</v>
      </c>
      <c r="I40" s="282">
        <f t="shared" si="3"/>
        <v>-91</v>
      </c>
      <c r="J40" s="282">
        <f t="shared" si="3"/>
        <v>-178</v>
      </c>
      <c r="K40" s="111"/>
    </row>
    <row r="41" spans="1:11" s="113" customFormat="1" ht="30.75" customHeight="1">
      <c r="A41" s="84" t="s">
        <v>127</v>
      </c>
      <c r="B41" s="86">
        <v>1061</v>
      </c>
      <c r="C41" s="251">
        <v>-226</v>
      </c>
      <c r="D41" s="251">
        <v>-242</v>
      </c>
      <c r="E41" s="254">
        <v>-143</v>
      </c>
      <c r="F41" s="254">
        <f t="shared" si="2"/>
        <v>-266</v>
      </c>
      <c r="G41" s="254">
        <v>-76</v>
      </c>
      <c r="H41" s="254">
        <v>-76</v>
      </c>
      <c r="I41" s="254">
        <v>-38</v>
      </c>
      <c r="J41" s="254">
        <v>-76</v>
      </c>
      <c r="K41" s="112"/>
    </row>
    <row r="42" spans="1:11" s="113" customFormat="1" ht="30.75" customHeight="1">
      <c r="A42" s="84" t="s">
        <v>128</v>
      </c>
      <c r="B42" s="86">
        <v>1062</v>
      </c>
      <c r="C42" s="251">
        <v>0</v>
      </c>
      <c r="D42" s="251">
        <v>0</v>
      </c>
      <c r="E42" s="254">
        <v>0</v>
      </c>
      <c r="F42" s="254">
        <f t="shared" si="2"/>
        <v>0</v>
      </c>
      <c r="G42" s="254">
        <v>0</v>
      </c>
      <c r="H42" s="254">
        <v>0</v>
      </c>
      <c r="I42" s="254">
        <v>0</v>
      </c>
      <c r="J42" s="254">
        <v>0</v>
      </c>
      <c r="K42" s="112"/>
    </row>
    <row r="43" spans="1:11" s="113" customFormat="1" ht="30.75" customHeight="1">
      <c r="A43" s="84" t="s">
        <v>33</v>
      </c>
      <c r="B43" s="86">
        <v>1063</v>
      </c>
      <c r="C43" s="251">
        <v>-231</v>
      </c>
      <c r="D43" s="251">
        <v>-260</v>
      </c>
      <c r="E43" s="254">
        <v>-150</v>
      </c>
      <c r="F43" s="254">
        <f t="shared" si="2"/>
        <v>-281</v>
      </c>
      <c r="G43" s="254">
        <v>-74</v>
      </c>
      <c r="H43" s="254">
        <v>-80</v>
      </c>
      <c r="I43" s="254">
        <v>-43</v>
      </c>
      <c r="J43" s="254">
        <v>-84</v>
      </c>
      <c r="K43" s="112"/>
    </row>
    <row r="44" spans="1:11" s="113" customFormat="1" ht="30.75" customHeight="1">
      <c r="A44" s="84" t="s">
        <v>34</v>
      </c>
      <c r="B44" s="86">
        <v>1064</v>
      </c>
      <c r="C44" s="251">
        <v>-53</v>
      </c>
      <c r="D44" s="251">
        <v>-59</v>
      </c>
      <c r="E44" s="254">
        <v>-33</v>
      </c>
      <c r="F44" s="254">
        <f t="shared" si="2"/>
        <v>-60</v>
      </c>
      <c r="G44" s="254">
        <v>-16</v>
      </c>
      <c r="H44" s="254">
        <v>-16</v>
      </c>
      <c r="I44" s="254">
        <v>-10</v>
      </c>
      <c r="J44" s="254">
        <v>-18</v>
      </c>
      <c r="K44" s="112"/>
    </row>
    <row r="45" spans="1:11" s="113" customFormat="1" ht="30.75" customHeight="1">
      <c r="A45" s="84" t="s">
        <v>54</v>
      </c>
      <c r="B45" s="86">
        <v>1065</v>
      </c>
      <c r="C45" s="251">
        <v>0</v>
      </c>
      <c r="D45" s="251">
        <v>0</v>
      </c>
      <c r="E45" s="254">
        <v>0</v>
      </c>
      <c r="F45" s="254">
        <f t="shared" si="2"/>
        <v>0</v>
      </c>
      <c r="G45" s="254">
        <v>0</v>
      </c>
      <c r="H45" s="254">
        <v>0</v>
      </c>
      <c r="I45" s="254">
        <v>0</v>
      </c>
      <c r="J45" s="254">
        <v>0</v>
      </c>
      <c r="K45" s="112"/>
    </row>
    <row r="46" spans="1:11" s="113" customFormat="1" ht="30.75" customHeight="1">
      <c r="A46" s="84" t="s">
        <v>70</v>
      </c>
      <c r="B46" s="86">
        <v>1066</v>
      </c>
      <c r="C46" s="251">
        <v>0</v>
      </c>
      <c r="D46" s="251">
        <v>0</v>
      </c>
      <c r="E46" s="254">
        <v>0</v>
      </c>
      <c r="F46" s="254">
        <f t="shared" si="2"/>
        <v>0</v>
      </c>
      <c r="G46" s="254">
        <v>0</v>
      </c>
      <c r="H46" s="254">
        <v>0</v>
      </c>
      <c r="I46" s="254">
        <v>0</v>
      </c>
      <c r="J46" s="254">
        <v>0</v>
      </c>
      <c r="K46" s="112"/>
    </row>
    <row r="47" spans="1:11" s="113" customFormat="1" ht="30.75" customHeight="1">
      <c r="A47" s="84" t="s">
        <v>99</v>
      </c>
      <c r="B47" s="86">
        <v>1067</v>
      </c>
      <c r="C47" s="251">
        <v>0</v>
      </c>
      <c r="D47" s="251">
        <v>0</v>
      </c>
      <c r="E47" s="254">
        <v>0</v>
      </c>
      <c r="F47" s="254">
        <f>SUM(G47:J47)</f>
        <v>0</v>
      </c>
      <c r="G47" s="254">
        <v>0</v>
      </c>
      <c r="H47" s="254">
        <v>0</v>
      </c>
      <c r="I47" s="254">
        <v>0</v>
      </c>
      <c r="J47" s="254">
        <v>0</v>
      </c>
      <c r="K47" s="112"/>
    </row>
    <row r="48" spans="1:11" s="113" customFormat="1" ht="30.75" customHeight="1">
      <c r="A48" s="114" t="s">
        <v>248</v>
      </c>
      <c r="B48" s="106">
        <v>1070</v>
      </c>
      <c r="C48" s="252">
        <f>SUM(C49:C51)</f>
        <v>5</v>
      </c>
      <c r="D48" s="252">
        <f t="shared" ref="D48:J48" si="4">SUM(D49:D51)</f>
        <v>7</v>
      </c>
      <c r="E48" s="282">
        <f t="shared" si="4"/>
        <v>22</v>
      </c>
      <c r="F48" s="282">
        <f t="shared" si="2"/>
        <v>9</v>
      </c>
      <c r="G48" s="282">
        <f t="shared" si="4"/>
        <v>3</v>
      </c>
      <c r="H48" s="282">
        <f t="shared" si="4"/>
        <v>2</v>
      </c>
      <c r="I48" s="282">
        <f t="shared" si="4"/>
        <v>1</v>
      </c>
      <c r="J48" s="282">
        <f t="shared" si="4"/>
        <v>3</v>
      </c>
      <c r="K48" s="111"/>
    </row>
    <row r="49" spans="1:11" s="113" customFormat="1" ht="30.75" customHeight="1">
      <c r="A49" s="84" t="s">
        <v>152</v>
      </c>
      <c r="B49" s="86">
        <v>1071</v>
      </c>
      <c r="C49" s="251">
        <v>0</v>
      </c>
      <c r="D49" s="251">
        <v>0</v>
      </c>
      <c r="E49" s="254">
        <v>0</v>
      </c>
      <c r="F49" s="254">
        <f t="shared" ref="F49:F56" si="5">SUM(G49:J49)</f>
        <v>0</v>
      </c>
      <c r="G49" s="254">
        <v>0</v>
      </c>
      <c r="H49" s="254">
        <v>0</v>
      </c>
      <c r="I49" s="254">
        <v>0</v>
      </c>
      <c r="J49" s="254">
        <v>0</v>
      </c>
      <c r="K49" s="112"/>
    </row>
    <row r="50" spans="1:11" s="113" customFormat="1" ht="30.75" customHeight="1">
      <c r="A50" s="84" t="s">
        <v>249</v>
      </c>
      <c r="B50" s="86">
        <v>1072</v>
      </c>
      <c r="C50" s="251">
        <v>0</v>
      </c>
      <c r="D50" s="251">
        <v>0</v>
      </c>
      <c r="E50" s="254">
        <v>0</v>
      </c>
      <c r="F50" s="254">
        <f t="shared" si="5"/>
        <v>0</v>
      </c>
      <c r="G50" s="254">
        <v>0</v>
      </c>
      <c r="H50" s="254">
        <v>0</v>
      </c>
      <c r="I50" s="254">
        <v>0</v>
      </c>
      <c r="J50" s="254">
        <v>0</v>
      </c>
      <c r="K50" s="112"/>
    </row>
    <row r="51" spans="1:11" s="113" customFormat="1" ht="49.5" customHeight="1">
      <c r="A51" s="253" t="s">
        <v>528</v>
      </c>
      <c r="B51" s="86">
        <v>1073</v>
      </c>
      <c r="C51" s="251">
        <v>5</v>
      </c>
      <c r="D51" s="251">
        <v>7</v>
      </c>
      <c r="E51" s="254">
        <v>22</v>
      </c>
      <c r="F51" s="254">
        <f t="shared" si="5"/>
        <v>9</v>
      </c>
      <c r="G51" s="254">
        <v>3</v>
      </c>
      <c r="H51" s="254">
        <v>2</v>
      </c>
      <c r="I51" s="254">
        <v>1</v>
      </c>
      <c r="J51" s="254">
        <v>3</v>
      </c>
      <c r="K51" s="112"/>
    </row>
    <row r="52" spans="1:11" s="113" customFormat="1" ht="30.75" customHeight="1">
      <c r="A52" s="114" t="s">
        <v>72</v>
      </c>
      <c r="B52" s="106">
        <v>1080</v>
      </c>
      <c r="C52" s="252">
        <f>SUM(C53:C58)</f>
        <v>-8</v>
      </c>
      <c r="D52" s="252">
        <f>SUM(D53:D58)</f>
        <v>-4</v>
      </c>
      <c r="E52" s="282">
        <f>SUM(E53:E58)</f>
        <v>-86</v>
      </c>
      <c r="F52" s="282">
        <f t="shared" si="2"/>
        <v>-7</v>
      </c>
      <c r="G52" s="282">
        <f>SUM(G53:G58)</f>
        <v>-3</v>
      </c>
      <c r="H52" s="282">
        <f>SUM(H53:H58)</f>
        <v>-1</v>
      </c>
      <c r="I52" s="282">
        <f>SUM(I53:I58)</f>
        <v>-1</v>
      </c>
      <c r="J52" s="282">
        <f>SUM(J53:J58)</f>
        <v>-2</v>
      </c>
      <c r="K52" s="111"/>
    </row>
    <row r="53" spans="1:11" s="113" customFormat="1" ht="30.75" customHeight="1">
      <c r="A53" s="84" t="s">
        <v>152</v>
      </c>
      <c r="B53" s="86">
        <v>1081</v>
      </c>
      <c r="C53" s="251">
        <v>0</v>
      </c>
      <c r="D53" s="251">
        <v>0</v>
      </c>
      <c r="E53" s="254">
        <v>0</v>
      </c>
      <c r="F53" s="254">
        <f t="shared" si="5"/>
        <v>0</v>
      </c>
      <c r="G53" s="254">
        <v>0</v>
      </c>
      <c r="H53" s="254">
        <v>0</v>
      </c>
      <c r="I53" s="254">
        <v>0</v>
      </c>
      <c r="J53" s="254">
        <v>0</v>
      </c>
      <c r="K53" s="112"/>
    </row>
    <row r="54" spans="1:11" s="113" customFormat="1" ht="30.75" customHeight="1">
      <c r="A54" s="84" t="s">
        <v>250</v>
      </c>
      <c r="B54" s="86">
        <v>1082</v>
      </c>
      <c r="C54" s="251">
        <v>0</v>
      </c>
      <c r="D54" s="251">
        <v>0</v>
      </c>
      <c r="E54" s="254">
        <v>0</v>
      </c>
      <c r="F54" s="254">
        <f t="shared" si="5"/>
        <v>0</v>
      </c>
      <c r="G54" s="254">
        <v>0</v>
      </c>
      <c r="H54" s="254">
        <v>0</v>
      </c>
      <c r="I54" s="254">
        <v>0</v>
      </c>
      <c r="J54" s="254">
        <v>0</v>
      </c>
      <c r="K54" s="112"/>
    </row>
    <row r="55" spans="1:11" s="113" customFormat="1" ht="30.75" customHeight="1">
      <c r="A55" s="84" t="s">
        <v>61</v>
      </c>
      <c r="B55" s="86">
        <v>1083</v>
      </c>
      <c r="C55" s="251" t="s">
        <v>204</v>
      </c>
      <c r="D55" s="251" t="s">
        <v>204</v>
      </c>
      <c r="E55" s="254" t="s">
        <v>204</v>
      </c>
      <c r="F55" s="254">
        <f t="shared" si="5"/>
        <v>0</v>
      </c>
      <c r="G55" s="254" t="s">
        <v>204</v>
      </c>
      <c r="H55" s="254" t="s">
        <v>204</v>
      </c>
      <c r="I55" s="254" t="s">
        <v>204</v>
      </c>
      <c r="J55" s="254" t="s">
        <v>204</v>
      </c>
      <c r="K55" s="112"/>
    </row>
    <row r="56" spans="1:11" s="113" customFormat="1" ht="30.75" customHeight="1">
      <c r="A56" s="84" t="s">
        <v>45</v>
      </c>
      <c r="B56" s="86">
        <v>1084</v>
      </c>
      <c r="C56" s="251" t="s">
        <v>204</v>
      </c>
      <c r="D56" s="251" t="s">
        <v>204</v>
      </c>
      <c r="E56" s="254" t="s">
        <v>204</v>
      </c>
      <c r="F56" s="254">
        <f t="shared" si="5"/>
        <v>0</v>
      </c>
      <c r="G56" s="254" t="s">
        <v>204</v>
      </c>
      <c r="H56" s="254" t="s">
        <v>204</v>
      </c>
      <c r="I56" s="254" t="s">
        <v>204</v>
      </c>
      <c r="J56" s="254" t="s">
        <v>204</v>
      </c>
      <c r="K56" s="112"/>
    </row>
    <row r="57" spans="1:11" s="113" customFormat="1" ht="30.75" customHeight="1">
      <c r="A57" s="84" t="s">
        <v>53</v>
      </c>
      <c r="B57" s="86">
        <v>1085</v>
      </c>
      <c r="C57" s="251" t="s">
        <v>204</v>
      </c>
      <c r="D57" s="251" t="s">
        <v>204</v>
      </c>
      <c r="E57" s="254" t="s">
        <v>204</v>
      </c>
      <c r="F57" s="254">
        <f t="shared" si="2"/>
        <v>0</v>
      </c>
      <c r="G57" s="254" t="s">
        <v>204</v>
      </c>
      <c r="H57" s="254" t="s">
        <v>204</v>
      </c>
      <c r="I57" s="254" t="s">
        <v>204</v>
      </c>
      <c r="J57" s="254" t="s">
        <v>204</v>
      </c>
      <c r="K57" s="112"/>
    </row>
    <row r="58" spans="1:11" s="113" customFormat="1" ht="30.75" customHeight="1">
      <c r="A58" s="84" t="s">
        <v>429</v>
      </c>
      <c r="B58" s="86">
        <v>1086</v>
      </c>
      <c r="C58" s="251">
        <v>-8</v>
      </c>
      <c r="D58" s="251">
        <v>-4</v>
      </c>
      <c r="E58" s="254">
        <v>-86</v>
      </c>
      <c r="F58" s="254">
        <f t="shared" si="2"/>
        <v>-7</v>
      </c>
      <c r="G58" s="254">
        <v>-3</v>
      </c>
      <c r="H58" s="254">
        <v>-1</v>
      </c>
      <c r="I58" s="254">
        <v>-1</v>
      </c>
      <c r="J58" s="254">
        <v>-2</v>
      </c>
      <c r="K58" s="112"/>
    </row>
    <row r="59" spans="1:11" s="93" customFormat="1" ht="29.25" customHeight="1">
      <c r="A59" s="114" t="s">
        <v>4</v>
      </c>
      <c r="B59" s="115">
        <v>1100</v>
      </c>
      <c r="C59" s="252">
        <f t="shared" ref="C59:J59" si="6">SUM(C18,C19,C40,C48,C52)</f>
        <v>127</v>
      </c>
      <c r="D59" s="252">
        <f t="shared" si="6"/>
        <v>151</v>
      </c>
      <c r="E59" s="282">
        <f t="shared" si="6"/>
        <v>0</v>
      </c>
      <c r="F59" s="282">
        <f t="shared" si="6"/>
        <v>183</v>
      </c>
      <c r="G59" s="282">
        <f t="shared" si="6"/>
        <v>23</v>
      </c>
      <c r="H59" s="282">
        <f t="shared" si="6"/>
        <v>20</v>
      </c>
      <c r="I59" s="282">
        <f t="shared" si="6"/>
        <v>9</v>
      </c>
      <c r="J59" s="282">
        <f t="shared" si="6"/>
        <v>131</v>
      </c>
      <c r="K59" s="111"/>
    </row>
    <row r="60" spans="1:11" s="113" customFormat="1" ht="30.75" customHeight="1">
      <c r="A60" s="84" t="s">
        <v>89</v>
      </c>
      <c r="B60" s="86">
        <v>1110</v>
      </c>
      <c r="C60" s="251"/>
      <c r="D60" s="251"/>
      <c r="E60" s="254"/>
      <c r="F60" s="254">
        <f t="shared" si="2"/>
        <v>0</v>
      </c>
      <c r="G60" s="254"/>
      <c r="H60" s="254"/>
      <c r="I60" s="254"/>
      <c r="J60" s="254"/>
      <c r="K60" s="112"/>
    </row>
    <row r="61" spans="1:11" s="113" customFormat="1" ht="30.75" customHeight="1">
      <c r="A61" s="84" t="s">
        <v>93</v>
      </c>
      <c r="B61" s="86">
        <v>1120</v>
      </c>
      <c r="C61" s="251" t="s">
        <v>204</v>
      </c>
      <c r="D61" s="251" t="s">
        <v>204</v>
      </c>
      <c r="E61" s="254" t="s">
        <v>204</v>
      </c>
      <c r="F61" s="254">
        <f>SUM(G61:J61)</f>
        <v>0</v>
      </c>
      <c r="G61" s="254" t="s">
        <v>204</v>
      </c>
      <c r="H61" s="254" t="s">
        <v>204</v>
      </c>
      <c r="I61" s="254" t="s">
        <v>204</v>
      </c>
      <c r="J61" s="254" t="s">
        <v>204</v>
      </c>
      <c r="K61" s="112"/>
    </row>
    <row r="62" spans="1:11" s="113" customFormat="1" ht="30.75" customHeight="1">
      <c r="A62" s="114" t="s">
        <v>90</v>
      </c>
      <c r="B62" s="106">
        <v>1130</v>
      </c>
      <c r="C62" s="252"/>
      <c r="D62" s="252"/>
      <c r="E62" s="282"/>
      <c r="F62" s="282">
        <f t="shared" si="2"/>
        <v>0</v>
      </c>
      <c r="G62" s="282"/>
      <c r="H62" s="282"/>
      <c r="I62" s="282"/>
      <c r="J62" s="282"/>
      <c r="K62" s="111"/>
    </row>
    <row r="63" spans="1:11" s="113" customFormat="1" ht="30.75" customHeight="1">
      <c r="A63" s="114" t="s">
        <v>92</v>
      </c>
      <c r="B63" s="106">
        <v>1140</v>
      </c>
      <c r="C63" s="252" t="s">
        <v>204</v>
      </c>
      <c r="D63" s="252" t="s">
        <v>204</v>
      </c>
      <c r="E63" s="282" t="s">
        <v>204</v>
      </c>
      <c r="F63" s="282">
        <f>SUM(G63:J63)</f>
        <v>0</v>
      </c>
      <c r="G63" s="282" t="s">
        <v>204</v>
      </c>
      <c r="H63" s="282" t="s">
        <v>204</v>
      </c>
      <c r="I63" s="282" t="s">
        <v>204</v>
      </c>
      <c r="J63" s="282" t="s">
        <v>204</v>
      </c>
      <c r="K63" s="111"/>
    </row>
    <row r="64" spans="1:11" s="113" customFormat="1" ht="30.75" customHeight="1">
      <c r="A64" s="114" t="s">
        <v>210</v>
      </c>
      <c r="B64" s="106">
        <v>1150</v>
      </c>
      <c r="C64" s="252">
        <f>SUM(C65:C66)</f>
        <v>0</v>
      </c>
      <c r="D64" s="252">
        <f t="shared" ref="D64:J64" si="7">SUM(D65:D66)</f>
        <v>0</v>
      </c>
      <c r="E64" s="282">
        <f t="shared" si="7"/>
        <v>0</v>
      </c>
      <c r="F64" s="282">
        <f t="shared" si="2"/>
        <v>0</v>
      </c>
      <c r="G64" s="282">
        <f t="shared" si="7"/>
        <v>0</v>
      </c>
      <c r="H64" s="282">
        <f t="shared" si="7"/>
        <v>0</v>
      </c>
      <c r="I64" s="282">
        <f t="shared" si="7"/>
        <v>0</v>
      </c>
      <c r="J64" s="282">
        <f t="shared" si="7"/>
        <v>0</v>
      </c>
      <c r="K64" s="111"/>
    </row>
    <row r="65" spans="1:11" s="113" customFormat="1" ht="30.75" customHeight="1">
      <c r="A65" s="84" t="s">
        <v>152</v>
      </c>
      <c r="B65" s="86">
        <v>1151</v>
      </c>
      <c r="C65" s="251"/>
      <c r="D65" s="251"/>
      <c r="E65" s="254"/>
      <c r="F65" s="254">
        <f t="shared" si="2"/>
        <v>0</v>
      </c>
      <c r="G65" s="254"/>
      <c r="H65" s="254"/>
      <c r="I65" s="254"/>
      <c r="J65" s="254"/>
      <c r="K65" s="112"/>
    </row>
    <row r="66" spans="1:11" s="113" customFormat="1" ht="30.75" customHeight="1">
      <c r="A66" s="84" t="s">
        <v>251</v>
      </c>
      <c r="B66" s="86">
        <v>1152</v>
      </c>
      <c r="C66" s="251"/>
      <c r="D66" s="251"/>
      <c r="E66" s="254"/>
      <c r="F66" s="254">
        <f t="shared" si="2"/>
        <v>0</v>
      </c>
      <c r="G66" s="254"/>
      <c r="H66" s="254"/>
      <c r="I66" s="254"/>
      <c r="J66" s="254"/>
      <c r="K66" s="112"/>
    </row>
    <row r="67" spans="1:11" s="113" customFormat="1" ht="30.75" customHeight="1">
      <c r="A67" s="114" t="s">
        <v>252</v>
      </c>
      <c r="B67" s="106">
        <v>1160</v>
      </c>
      <c r="C67" s="252">
        <f>SUM(C68:C69)</f>
        <v>0</v>
      </c>
      <c r="D67" s="252">
        <f t="shared" ref="D67:J67" si="8">SUM(D68:D69)</f>
        <v>0</v>
      </c>
      <c r="E67" s="282">
        <f t="shared" si="8"/>
        <v>0</v>
      </c>
      <c r="F67" s="282">
        <f t="shared" si="2"/>
        <v>0</v>
      </c>
      <c r="G67" s="282">
        <f t="shared" si="8"/>
        <v>0</v>
      </c>
      <c r="H67" s="282">
        <f t="shared" si="8"/>
        <v>0</v>
      </c>
      <c r="I67" s="282">
        <f t="shared" si="8"/>
        <v>0</v>
      </c>
      <c r="J67" s="282">
        <f t="shared" si="8"/>
        <v>0</v>
      </c>
      <c r="K67" s="111"/>
    </row>
    <row r="68" spans="1:11" s="113" customFormat="1" ht="30.75" customHeight="1">
      <c r="A68" s="84" t="s">
        <v>152</v>
      </c>
      <c r="B68" s="86">
        <v>1161</v>
      </c>
      <c r="C68" s="251" t="s">
        <v>204</v>
      </c>
      <c r="D68" s="251" t="s">
        <v>204</v>
      </c>
      <c r="E68" s="254" t="s">
        <v>204</v>
      </c>
      <c r="F68" s="254">
        <f>SUM(G68:J68)</f>
        <v>0</v>
      </c>
      <c r="G68" s="254" t="s">
        <v>204</v>
      </c>
      <c r="H68" s="254" t="s">
        <v>204</v>
      </c>
      <c r="I68" s="254" t="s">
        <v>204</v>
      </c>
      <c r="J68" s="254" t="s">
        <v>204</v>
      </c>
      <c r="K68" s="112"/>
    </row>
    <row r="69" spans="1:11" s="113" customFormat="1" ht="30.75" customHeight="1">
      <c r="A69" s="84" t="s">
        <v>98</v>
      </c>
      <c r="B69" s="86">
        <v>1162</v>
      </c>
      <c r="C69" s="251" t="s">
        <v>204</v>
      </c>
      <c r="D69" s="251" t="s">
        <v>204</v>
      </c>
      <c r="E69" s="254" t="s">
        <v>204</v>
      </c>
      <c r="F69" s="254">
        <f>SUM(G69:J69)</f>
        <v>0</v>
      </c>
      <c r="G69" s="254" t="s">
        <v>204</v>
      </c>
      <c r="H69" s="254" t="s">
        <v>204</v>
      </c>
      <c r="I69" s="254" t="s">
        <v>204</v>
      </c>
      <c r="J69" s="254" t="s">
        <v>204</v>
      </c>
      <c r="K69" s="112"/>
    </row>
    <row r="70" spans="1:11" s="93" customFormat="1" ht="29.25" customHeight="1">
      <c r="A70" s="114" t="s">
        <v>79</v>
      </c>
      <c r="B70" s="115">
        <v>1170</v>
      </c>
      <c r="C70" s="252">
        <f>SUM(C59,C60,C61,C62,C63,C64,C67)</f>
        <v>127</v>
      </c>
      <c r="D70" s="252">
        <f t="shared" ref="D70:J70" si="9">SUM(D59,D60,D61,D62,D63,D64,D67)</f>
        <v>151</v>
      </c>
      <c r="E70" s="282">
        <f t="shared" si="9"/>
        <v>0</v>
      </c>
      <c r="F70" s="282">
        <f t="shared" si="9"/>
        <v>183</v>
      </c>
      <c r="G70" s="282">
        <f t="shared" si="9"/>
        <v>23</v>
      </c>
      <c r="H70" s="282">
        <f t="shared" si="9"/>
        <v>20</v>
      </c>
      <c r="I70" s="282">
        <f t="shared" si="9"/>
        <v>9</v>
      </c>
      <c r="J70" s="282">
        <f t="shared" si="9"/>
        <v>131</v>
      </c>
      <c r="K70" s="111"/>
    </row>
    <row r="71" spans="1:11" s="113" customFormat="1" ht="30.75" customHeight="1">
      <c r="A71" s="84" t="s">
        <v>213</v>
      </c>
      <c r="B71" s="86">
        <v>1180</v>
      </c>
      <c r="C71" s="251">
        <v>-23</v>
      </c>
      <c r="D71" s="251">
        <v>-27</v>
      </c>
      <c r="E71" s="254"/>
      <c r="F71" s="254">
        <f>SUM(G71:J71)</f>
        <v>-33</v>
      </c>
      <c r="G71" s="254">
        <v>-4</v>
      </c>
      <c r="H71" s="254">
        <v>-4</v>
      </c>
      <c r="I71" s="254">
        <v>-2</v>
      </c>
      <c r="J71" s="254">
        <v>-23</v>
      </c>
      <c r="K71" s="112"/>
    </row>
    <row r="72" spans="1:11" s="113" customFormat="1" ht="30.75" customHeight="1">
      <c r="A72" s="84" t="s">
        <v>214</v>
      </c>
      <c r="B72" s="86">
        <v>1181</v>
      </c>
      <c r="C72" s="251"/>
      <c r="D72" s="251"/>
      <c r="E72" s="254"/>
      <c r="F72" s="254">
        <f t="shared" si="2"/>
        <v>0</v>
      </c>
      <c r="G72" s="254"/>
      <c r="H72" s="254"/>
      <c r="I72" s="254"/>
      <c r="J72" s="254"/>
      <c r="K72" s="112"/>
    </row>
    <row r="73" spans="1:11" s="113" customFormat="1" ht="30.75" customHeight="1">
      <c r="A73" s="84" t="s">
        <v>215</v>
      </c>
      <c r="B73" s="86">
        <v>1190</v>
      </c>
      <c r="C73" s="251"/>
      <c r="D73" s="251"/>
      <c r="E73" s="254"/>
      <c r="F73" s="254">
        <f>SUM(G73:J73)</f>
        <v>0</v>
      </c>
      <c r="G73" s="254"/>
      <c r="H73" s="254"/>
      <c r="I73" s="254"/>
      <c r="J73" s="254"/>
      <c r="K73" s="112"/>
    </row>
    <row r="74" spans="1:11" s="113" customFormat="1" ht="30.75" customHeight="1">
      <c r="A74" s="84" t="s">
        <v>216</v>
      </c>
      <c r="B74" s="86">
        <v>1191</v>
      </c>
      <c r="C74" s="251" t="s">
        <v>204</v>
      </c>
      <c r="D74" s="251" t="s">
        <v>204</v>
      </c>
      <c r="E74" s="254" t="s">
        <v>204</v>
      </c>
      <c r="F74" s="254">
        <f>SUM(G74:J74)</f>
        <v>0</v>
      </c>
      <c r="G74" s="254" t="s">
        <v>204</v>
      </c>
      <c r="H74" s="254" t="s">
        <v>204</v>
      </c>
      <c r="I74" s="254" t="s">
        <v>204</v>
      </c>
      <c r="J74" s="254" t="s">
        <v>204</v>
      </c>
      <c r="K74" s="112"/>
    </row>
    <row r="75" spans="1:11" s="113" customFormat="1" ht="30.75" customHeight="1">
      <c r="A75" s="114" t="s">
        <v>296</v>
      </c>
      <c r="B75" s="106">
        <v>1200</v>
      </c>
      <c r="C75" s="252">
        <f>SUM(C70,C71,C72,C73,C74)</f>
        <v>104</v>
      </c>
      <c r="D75" s="252">
        <f t="shared" ref="D75:J75" si="10">SUM(D70,D71,D72,D73,D74)</f>
        <v>124</v>
      </c>
      <c r="E75" s="282">
        <f t="shared" si="10"/>
        <v>0</v>
      </c>
      <c r="F75" s="282">
        <f t="shared" si="10"/>
        <v>150</v>
      </c>
      <c r="G75" s="282">
        <f t="shared" si="10"/>
        <v>19</v>
      </c>
      <c r="H75" s="282">
        <f t="shared" si="10"/>
        <v>16</v>
      </c>
      <c r="I75" s="282">
        <f t="shared" si="10"/>
        <v>7</v>
      </c>
      <c r="J75" s="282">
        <f t="shared" si="10"/>
        <v>108</v>
      </c>
      <c r="K75" s="111"/>
    </row>
    <row r="76" spans="1:11" s="113" customFormat="1" ht="30.75" customHeight="1">
      <c r="A76" s="84" t="s">
        <v>23</v>
      </c>
      <c r="B76" s="86">
        <v>1201</v>
      </c>
      <c r="C76" s="251">
        <v>104</v>
      </c>
      <c r="D76" s="251">
        <v>124</v>
      </c>
      <c r="E76" s="254">
        <v>0</v>
      </c>
      <c r="F76" s="254">
        <v>150</v>
      </c>
      <c r="G76" s="254">
        <v>19</v>
      </c>
      <c r="H76" s="254">
        <v>16</v>
      </c>
      <c r="I76" s="254">
        <v>7</v>
      </c>
      <c r="J76" s="254">
        <v>108</v>
      </c>
      <c r="K76" s="112"/>
    </row>
    <row r="77" spans="1:11" s="113" customFormat="1" ht="30.75" customHeight="1">
      <c r="A77" s="84" t="s">
        <v>24</v>
      </c>
      <c r="B77" s="86">
        <v>1202</v>
      </c>
      <c r="C77" s="251"/>
      <c r="D77" s="251" t="s">
        <v>204</v>
      </c>
      <c r="E77" s="254" t="s">
        <v>204</v>
      </c>
      <c r="F77" s="254">
        <f>SUM(G77:J77)</f>
        <v>0</v>
      </c>
      <c r="G77" s="254" t="s">
        <v>204</v>
      </c>
      <c r="H77" s="254" t="s">
        <v>204</v>
      </c>
      <c r="I77" s="254" t="s">
        <v>204</v>
      </c>
      <c r="J77" s="254" t="s">
        <v>204</v>
      </c>
      <c r="K77" s="112"/>
    </row>
    <row r="78" spans="1:11" s="113" customFormat="1" ht="30.75" customHeight="1">
      <c r="A78" s="114" t="s">
        <v>18</v>
      </c>
      <c r="B78" s="106">
        <v>1210</v>
      </c>
      <c r="C78" s="252">
        <f t="shared" ref="C78:J78" si="11">SUM(C8,C48,C60,C62,C64,C72,C73)</f>
        <v>19881</v>
      </c>
      <c r="D78" s="252">
        <f t="shared" si="11"/>
        <v>21107</v>
      </c>
      <c r="E78" s="282">
        <f t="shared" si="11"/>
        <v>11007</v>
      </c>
      <c r="F78" s="282">
        <f t="shared" si="11"/>
        <v>21208</v>
      </c>
      <c r="G78" s="282">
        <f t="shared" si="11"/>
        <v>6003</v>
      </c>
      <c r="H78" s="282">
        <f t="shared" si="11"/>
        <v>5219</v>
      </c>
      <c r="I78" s="282">
        <f t="shared" si="11"/>
        <v>2771</v>
      </c>
      <c r="J78" s="282">
        <f t="shared" si="11"/>
        <v>7215</v>
      </c>
      <c r="K78" s="111"/>
    </row>
    <row r="79" spans="1:11" s="113" customFormat="1" ht="30.75" customHeight="1">
      <c r="A79" s="114" t="s">
        <v>96</v>
      </c>
      <c r="B79" s="106">
        <v>1220</v>
      </c>
      <c r="C79" s="252">
        <f t="shared" ref="C79:J79" si="12">SUM(C9,C19,C40,C52,C61,C63,C67,C71,C74)</f>
        <v>-19777</v>
      </c>
      <c r="D79" s="252">
        <f t="shared" si="12"/>
        <v>-20983</v>
      </c>
      <c r="E79" s="282">
        <f>SUM(E9,E19,E40,E52,E61,E63,E67,E71,E74)</f>
        <v>-11007</v>
      </c>
      <c r="F79" s="282">
        <f>SUM(F9,F19,F40,F52,F61,F63,F67,F71,F74)</f>
        <v>-21058</v>
      </c>
      <c r="G79" s="282">
        <f t="shared" si="12"/>
        <v>-5984</v>
      </c>
      <c r="H79" s="282">
        <f t="shared" si="12"/>
        <v>-5203</v>
      </c>
      <c r="I79" s="282">
        <f t="shared" si="12"/>
        <v>-2764</v>
      </c>
      <c r="J79" s="282">
        <f t="shared" si="12"/>
        <v>-7107</v>
      </c>
      <c r="K79" s="111"/>
    </row>
    <row r="80" spans="1:11" s="113" customFormat="1" ht="30.75" customHeight="1">
      <c r="A80" s="84" t="s">
        <v>165</v>
      </c>
      <c r="B80" s="86">
        <v>1230</v>
      </c>
      <c r="C80" s="251"/>
      <c r="D80" s="251"/>
      <c r="E80" s="254"/>
      <c r="F80" s="254">
        <f>SUM(G80:J80)</f>
        <v>0</v>
      </c>
      <c r="G80" s="254"/>
      <c r="H80" s="254"/>
      <c r="I80" s="254"/>
      <c r="J80" s="254"/>
      <c r="K80" s="112"/>
    </row>
    <row r="81" spans="1:14" s="113" customFormat="1" ht="30.75" customHeight="1">
      <c r="A81" s="114" t="s">
        <v>121</v>
      </c>
      <c r="B81" s="106"/>
      <c r="C81" s="252"/>
      <c r="D81" s="252"/>
      <c r="E81" s="282"/>
      <c r="F81" s="282"/>
      <c r="G81" s="282"/>
      <c r="H81" s="282"/>
      <c r="I81" s="282"/>
      <c r="J81" s="282"/>
      <c r="K81" s="111"/>
    </row>
    <row r="82" spans="1:14" s="113" customFormat="1" ht="30.75" customHeight="1">
      <c r="A82" s="84" t="s">
        <v>253</v>
      </c>
      <c r="B82" s="86">
        <v>1300</v>
      </c>
      <c r="C82" s="251">
        <f>C59</f>
        <v>127</v>
      </c>
      <c r="D82" s="251">
        <f>D59</f>
        <v>151</v>
      </c>
      <c r="E82" s="254">
        <f>E59</f>
        <v>0</v>
      </c>
      <c r="F82" s="254">
        <f t="shared" ref="F82:F87" si="13">SUM(G82:J82)</f>
        <v>183</v>
      </c>
      <c r="G82" s="254">
        <f>G59</f>
        <v>23</v>
      </c>
      <c r="H82" s="254">
        <f>H59</f>
        <v>20</v>
      </c>
      <c r="I82" s="254">
        <f>I59</f>
        <v>9</v>
      </c>
      <c r="J82" s="254">
        <f>J59</f>
        <v>131</v>
      </c>
      <c r="K82" s="112"/>
    </row>
    <row r="83" spans="1:14" s="113" customFormat="1" ht="30.75" customHeight="1">
      <c r="A83" s="84" t="s">
        <v>278</v>
      </c>
      <c r="B83" s="86">
        <v>1301</v>
      </c>
      <c r="C83" s="251">
        <v>141</v>
      </c>
      <c r="D83" s="251">
        <v>164</v>
      </c>
      <c r="E83" s="254">
        <v>100</v>
      </c>
      <c r="F83" s="254">
        <f t="shared" si="13"/>
        <v>164</v>
      </c>
      <c r="G83" s="254">
        <v>41</v>
      </c>
      <c r="H83" s="254">
        <v>41</v>
      </c>
      <c r="I83" s="254">
        <v>41</v>
      </c>
      <c r="J83" s="254">
        <v>41</v>
      </c>
      <c r="K83" s="112"/>
    </row>
    <row r="84" spans="1:14" s="113" customFormat="1" ht="30.75" customHeight="1">
      <c r="A84" s="84" t="s">
        <v>279</v>
      </c>
      <c r="B84" s="86">
        <v>1302</v>
      </c>
      <c r="C84" s="251">
        <f>C49</f>
        <v>0</v>
      </c>
      <c r="D84" s="251">
        <f t="shared" ref="D84:J84" si="14">D49</f>
        <v>0</v>
      </c>
      <c r="E84" s="254">
        <f t="shared" si="14"/>
        <v>0</v>
      </c>
      <c r="F84" s="254">
        <f t="shared" si="13"/>
        <v>0</v>
      </c>
      <c r="G84" s="254">
        <f t="shared" si="14"/>
        <v>0</v>
      </c>
      <c r="H84" s="254">
        <f t="shared" si="14"/>
        <v>0</v>
      </c>
      <c r="I84" s="254">
        <f t="shared" si="14"/>
        <v>0</v>
      </c>
      <c r="J84" s="254">
        <f t="shared" si="14"/>
        <v>0</v>
      </c>
      <c r="K84" s="112"/>
    </row>
    <row r="85" spans="1:14" s="113" customFormat="1" ht="30.75" customHeight="1">
      <c r="A85" s="84" t="s">
        <v>280</v>
      </c>
      <c r="B85" s="86">
        <v>1303</v>
      </c>
      <c r="C85" s="251">
        <f>C53</f>
        <v>0</v>
      </c>
      <c r="D85" s="251">
        <f t="shared" ref="D85:J85" si="15">D53</f>
        <v>0</v>
      </c>
      <c r="E85" s="254">
        <f t="shared" si="15"/>
        <v>0</v>
      </c>
      <c r="F85" s="254">
        <f t="shared" si="13"/>
        <v>0</v>
      </c>
      <c r="G85" s="254">
        <f t="shared" si="15"/>
        <v>0</v>
      </c>
      <c r="H85" s="254">
        <f t="shared" si="15"/>
        <v>0</v>
      </c>
      <c r="I85" s="254">
        <f t="shared" si="15"/>
        <v>0</v>
      </c>
      <c r="J85" s="254">
        <f t="shared" si="15"/>
        <v>0</v>
      </c>
      <c r="K85" s="112"/>
    </row>
    <row r="86" spans="1:14" s="113" customFormat="1" ht="30.75" customHeight="1">
      <c r="A86" s="84" t="s">
        <v>281</v>
      </c>
      <c r="B86" s="86">
        <v>1304</v>
      </c>
      <c r="C86" s="251">
        <f>C50</f>
        <v>0</v>
      </c>
      <c r="D86" s="251">
        <f t="shared" ref="D86:J86" si="16">D50</f>
        <v>0</v>
      </c>
      <c r="E86" s="254">
        <f t="shared" si="16"/>
        <v>0</v>
      </c>
      <c r="F86" s="254">
        <f t="shared" si="13"/>
        <v>0</v>
      </c>
      <c r="G86" s="254">
        <f t="shared" si="16"/>
        <v>0</v>
      </c>
      <c r="H86" s="254">
        <f t="shared" si="16"/>
        <v>0</v>
      </c>
      <c r="I86" s="254">
        <f t="shared" si="16"/>
        <v>0</v>
      </c>
      <c r="J86" s="254">
        <f t="shared" si="16"/>
        <v>0</v>
      </c>
      <c r="K86" s="112"/>
    </row>
    <row r="87" spans="1:14" s="113" customFormat="1" ht="30.75" customHeight="1">
      <c r="A87" s="84" t="s">
        <v>282</v>
      </c>
      <c r="B87" s="86">
        <v>1305</v>
      </c>
      <c r="C87" s="251">
        <f>C54</f>
        <v>0</v>
      </c>
      <c r="D87" s="251">
        <f>D54</f>
        <v>0</v>
      </c>
      <c r="E87" s="254">
        <f>E54</f>
        <v>0</v>
      </c>
      <c r="F87" s="254">
        <f t="shared" si="13"/>
        <v>0</v>
      </c>
      <c r="G87" s="254">
        <f>G54</f>
        <v>0</v>
      </c>
      <c r="H87" s="254">
        <f>H54</f>
        <v>0</v>
      </c>
      <c r="I87" s="254">
        <f>I54</f>
        <v>0</v>
      </c>
      <c r="J87" s="254">
        <f>J54</f>
        <v>0</v>
      </c>
      <c r="K87" s="112"/>
    </row>
    <row r="88" spans="1:14" s="113" customFormat="1" ht="30.75" customHeight="1">
      <c r="A88" s="114" t="s">
        <v>111</v>
      </c>
      <c r="B88" s="106">
        <v>1310</v>
      </c>
      <c r="C88" s="252">
        <f t="shared" ref="C88:J88" si="17">C82+C83-C84-C85-C86-C87</f>
        <v>268</v>
      </c>
      <c r="D88" s="252">
        <f t="shared" si="17"/>
        <v>315</v>
      </c>
      <c r="E88" s="282">
        <f t="shared" si="17"/>
        <v>100</v>
      </c>
      <c r="F88" s="282">
        <f t="shared" si="17"/>
        <v>347</v>
      </c>
      <c r="G88" s="282">
        <f t="shared" si="17"/>
        <v>64</v>
      </c>
      <c r="H88" s="282">
        <f t="shared" si="17"/>
        <v>61</v>
      </c>
      <c r="I88" s="282">
        <f t="shared" si="17"/>
        <v>50</v>
      </c>
      <c r="J88" s="282">
        <f t="shared" si="17"/>
        <v>172</v>
      </c>
      <c r="K88" s="111"/>
    </row>
    <row r="89" spans="1:14" s="113" customFormat="1" ht="30.75" customHeight="1">
      <c r="A89" s="114" t="s">
        <v>160</v>
      </c>
      <c r="B89" s="106"/>
      <c r="C89" s="252"/>
      <c r="D89" s="252"/>
      <c r="E89" s="282"/>
      <c r="F89" s="282"/>
      <c r="G89" s="282"/>
      <c r="H89" s="282"/>
      <c r="I89" s="282"/>
      <c r="J89" s="282"/>
      <c r="K89" s="111"/>
    </row>
    <row r="90" spans="1:14" s="113" customFormat="1" ht="30.75" customHeight="1">
      <c r="A90" s="84" t="s">
        <v>367</v>
      </c>
      <c r="B90" s="86">
        <v>1400</v>
      </c>
      <c r="C90" s="251">
        <v>11113</v>
      </c>
      <c r="D90" s="251">
        <v>12138</v>
      </c>
      <c r="E90" s="254">
        <v>5766</v>
      </c>
      <c r="F90" s="254">
        <f>SUM(G90:J90)</f>
        <v>11626</v>
      </c>
      <c r="G90" s="254">
        <v>3463</v>
      </c>
      <c r="H90" s="254">
        <v>2877</v>
      </c>
      <c r="I90" s="254">
        <v>1532</v>
      </c>
      <c r="J90" s="254">
        <v>3754</v>
      </c>
      <c r="K90" s="112"/>
      <c r="N90" s="286">
        <f>F90/$F$95*100</f>
        <v>55.296076099881098</v>
      </c>
    </row>
    <row r="91" spans="1:14" s="113" customFormat="1" ht="30.75" customHeight="1">
      <c r="A91" s="84" t="s">
        <v>5</v>
      </c>
      <c r="B91" s="86">
        <v>1410</v>
      </c>
      <c r="C91" s="251">
        <v>6498</v>
      </c>
      <c r="D91" s="251">
        <v>6856</v>
      </c>
      <c r="E91" s="254">
        <v>3935</v>
      </c>
      <c r="F91" s="254">
        <f t="shared" ref="F91:F95" si="18">SUM(G91:J91)</f>
        <v>7238</v>
      </c>
      <c r="G91" s="254">
        <v>1931</v>
      </c>
      <c r="H91" s="254">
        <v>1790</v>
      </c>
      <c r="I91" s="254">
        <v>923</v>
      </c>
      <c r="J91" s="254">
        <v>2594</v>
      </c>
      <c r="K91" s="112"/>
      <c r="N91" s="286">
        <f t="shared" ref="N91:N94" si="19">F91/$F$95*100</f>
        <v>34.425683709869205</v>
      </c>
    </row>
    <row r="92" spans="1:14" s="113" customFormat="1" ht="30.75" customHeight="1">
      <c r="A92" s="84" t="s">
        <v>6</v>
      </c>
      <c r="B92" s="86">
        <v>1420</v>
      </c>
      <c r="C92" s="251">
        <v>1503</v>
      </c>
      <c r="D92" s="251">
        <v>1498</v>
      </c>
      <c r="E92" s="254">
        <v>857</v>
      </c>
      <c r="F92" s="254">
        <f t="shared" si="18"/>
        <v>1563</v>
      </c>
      <c r="G92" s="254">
        <v>416</v>
      </c>
      <c r="H92" s="254">
        <v>386</v>
      </c>
      <c r="I92" s="254">
        <v>197</v>
      </c>
      <c r="J92" s="254">
        <v>564</v>
      </c>
      <c r="K92" s="112"/>
      <c r="N92" s="286">
        <f t="shared" si="19"/>
        <v>7.4340071343638527</v>
      </c>
    </row>
    <row r="93" spans="1:14" s="113" customFormat="1" ht="30.75" customHeight="1">
      <c r="A93" s="84" t="s">
        <v>7</v>
      </c>
      <c r="B93" s="86">
        <v>1430</v>
      </c>
      <c r="C93" s="251">
        <v>141</v>
      </c>
      <c r="D93" s="251">
        <v>164</v>
      </c>
      <c r="E93" s="254">
        <v>99</v>
      </c>
      <c r="F93" s="254">
        <v>163</v>
      </c>
      <c r="G93" s="254">
        <v>41</v>
      </c>
      <c r="H93" s="254">
        <v>41</v>
      </c>
      <c r="I93" s="254">
        <v>40</v>
      </c>
      <c r="J93" s="254">
        <v>41</v>
      </c>
      <c r="K93" s="112"/>
      <c r="N93" s="286">
        <f t="shared" si="19"/>
        <v>0.77526753864447084</v>
      </c>
    </row>
    <row r="94" spans="1:14" s="113" customFormat="1" ht="30.75" customHeight="1">
      <c r="A94" s="84" t="s">
        <v>26</v>
      </c>
      <c r="B94" s="86">
        <v>1440</v>
      </c>
      <c r="C94" s="251">
        <v>499</v>
      </c>
      <c r="D94" s="251">
        <v>300</v>
      </c>
      <c r="E94" s="254">
        <v>350</v>
      </c>
      <c r="F94" s="254">
        <f t="shared" si="18"/>
        <v>435</v>
      </c>
      <c r="G94" s="254">
        <v>129</v>
      </c>
      <c r="H94" s="254">
        <v>105</v>
      </c>
      <c r="I94" s="254">
        <v>70</v>
      </c>
      <c r="J94" s="254">
        <v>131</v>
      </c>
      <c r="K94" s="112"/>
      <c r="N94" s="286">
        <f t="shared" si="19"/>
        <v>2.0689655172413794</v>
      </c>
    </row>
    <row r="95" spans="1:14" s="113" customFormat="1" ht="30.75" customHeight="1">
      <c r="A95" s="114" t="s">
        <v>49</v>
      </c>
      <c r="B95" s="106">
        <v>1450</v>
      </c>
      <c r="C95" s="252">
        <f>SUM(C90,C91:C94)</f>
        <v>19754</v>
      </c>
      <c r="D95" s="252">
        <f>SUM(D90,D91:D94)</f>
        <v>20956</v>
      </c>
      <c r="E95" s="282">
        <f>SUM(E90,E91:E94)</f>
        <v>11007</v>
      </c>
      <c r="F95" s="282">
        <f t="shared" si="18"/>
        <v>21025</v>
      </c>
      <c r="G95" s="282">
        <f>SUM(G90,G91:G94)</f>
        <v>5980</v>
      </c>
      <c r="H95" s="282">
        <f>SUM(H90,H91:H94)</f>
        <v>5199</v>
      </c>
      <c r="I95" s="282">
        <f>SUM(I90,I91:I94)</f>
        <v>2762</v>
      </c>
      <c r="J95" s="282">
        <f>SUM(J90,J91:J94)</f>
        <v>7084</v>
      </c>
      <c r="K95" s="111"/>
    </row>
    <row r="96" spans="1:14" s="93" customFormat="1" ht="20.100000000000001" customHeight="1">
      <c r="A96" s="116"/>
      <c r="B96" s="117"/>
      <c r="C96" s="118"/>
      <c r="D96" s="118"/>
      <c r="E96" s="118"/>
      <c r="F96" s="118"/>
      <c r="G96" s="118"/>
      <c r="H96" s="118"/>
      <c r="I96" s="118"/>
      <c r="J96" s="118"/>
      <c r="K96" s="119"/>
    </row>
    <row r="97" spans="1:11" ht="16.5" customHeight="1">
      <c r="A97" s="120"/>
      <c r="B97" s="45"/>
      <c r="C97" s="121"/>
      <c r="D97" s="122"/>
      <c r="E97" s="122"/>
      <c r="F97" s="122"/>
      <c r="G97" s="122"/>
      <c r="H97" s="122"/>
      <c r="I97" s="122"/>
      <c r="J97" s="122"/>
      <c r="K97" s="46"/>
    </row>
    <row r="98" spans="1:11" ht="20.100000000000001" customHeight="1">
      <c r="A98" s="127" t="s">
        <v>365</v>
      </c>
      <c r="B98" s="123"/>
      <c r="C98" s="351" t="s">
        <v>162</v>
      </c>
      <c r="D98" s="351"/>
      <c r="E98" s="351"/>
      <c r="F98" s="351"/>
      <c r="G98" s="124"/>
      <c r="H98" s="352" t="s">
        <v>444</v>
      </c>
      <c r="I98" s="352"/>
      <c r="J98" s="352"/>
      <c r="K98" s="46"/>
    </row>
    <row r="99" spans="1:11" s="113" customFormat="1" ht="29.25" customHeight="1">
      <c r="A99" s="45" t="s">
        <v>68</v>
      </c>
      <c r="B99" s="46"/>
      <c r="C99" s="313" t="s">
        <v>190</v>
      </c>
      <c r="D99" s="313"/>
      <c r="E99" s="313"/>
      <c r="F99" s="313"/>
      <c r="G99" s="51"/>
      <c r="H99" s="315" t="s">
        <v>368</v>
      </c>
      <c r="I99" s="315"/>
      <c r="J99" s="315"/>
      <c r="K99" s="56"/>
    </row>
    <row r="100" spans="1:11" ht="20.100000000000001" customHeight="1">
      <c r="A100" s="120"/>
      <c r="B100" s="45"/>
      <c r="C100" s="121"/>
      <c r="D100" s="122"/>
      <c r="E100" s="122"/>
      <c r="F100" s="122"/>
      <c r="G100" s="122"/>
      <c r="H100" s="122"/>
      <c r="I100" s="122"/>
      <c r="J100" s="122"/>
      <c r="K100" s="46"/>
    </row>
    <row r="101" spans="1:11">
      <c r="A101" s="120"/>
      <c r="B101" s="45"/>
      <c r="C101" s="121"/>
      <c r="D101" s="122"/>
      <c r="E101" s="122"/>
      <c r="F101" s="122"/>
      <c r="G101" s="122"/>
      <c r="H101" s="122"/>
      <c r="I101" s="122"/>
      <c r="J101" s="122"/>
      <c r="K101" s="46"/>
    </row>
    <row r="102" spans="1:11">
      <c r="A102" s="120"/>
      <c r="B102" s="45"/>
      <c r="C102" s="121"/>
      <c r="D102" s="122"/>
      <c r="E102" s="122"/>
      <c r="F102" s="122"/>
      <c r="G102" s="122"/>
      <c r="H102" s="122"/>
      <c r="I102" s="122"/>
      <c r="J102" s="122"/>
      <c r="K102" s="46"/>
    </row>
    <row r="103" spans="1:11">
      <c r="A103" s="120"/>
      <c r="B103" s="45"/>
      <c r="C103" s="121"/>
      <c r="D103" s="122"/>
      <c r="E103" s="122"/>
      <c r="F103" s="122"/>
      <c r="G103" s="122"/>
      <c r="H103" s="122"/>
      <c r="I103" s="122"/>
      <c r="J103" s="122"/>
      <c r="K103" s="46"/>
    </row>
    <row r="104" spans="1:11">
      <c r="A104" s="120"/>
      <c r="B104" s="45"/>
      <c r="C104" s="121"/>
      <c r="D104" s="122"/>
      <c r="E104" s="122"/>
      <c r="F104" s="122"/>
      <c r="G104" s="122"/>
      <c r="H104" s="122"/>
      <c r="I104" s="122"/>
      <c r="J104" s="122"/>
      <c r="K104" s="46"/>
    </row>
    <row r="105" spans="1:11">
      <c r="A105" s="120"/>
      <c r="B105" s="45"/>
      <c r="C105" s="121"/>
      <c r="D105" s="122"/>
      <c r="E105" s="122"/>
      <c r="F105" s="122"/>
      <c r="G105" s="122"/>
      <c r="H105" s="122"/>
      <c r="I105" s="122"/>
      <c r="J105" s="122"/>
      <c r="K105" s="46"/>
    </row>
    <row r="106" spans="1:11">
      <c r="A106" s="120"/>
      <c r="B106" s="45"/>
      <c r="C106" s="121"/>
      <c r="D106" s="122"/>
      <c r="E106" s="122"/>
      <c r="F106" s="122"/>
      <c r="G106" s="122"/>
      <c r="H106" s="122"/>
      <c r="I106" s="122"/>
      <c r="J106" s="122"/>
      <c r="K106" s="46"/>
    </row>
    <row r="107" spans="1:11">
      <c r="A107" s="120"/>
      <c r="B107" s="45"/>
      <c r="C107" s="121"/>
      <c r="D107" s="122"/>
      <c r="E107" s="122"/>
      <c r="F107" s="122"/>
      <c r="G107" s="122"/>
      <c r="H107" s="122"/>
      <c r="I107" s="122"/>
      <c r="J107" s="122"/>
      <c r="K107" s="46"/>
    </row>
    <row r="108" spans="1:11">
      <c r="A108" s="120"/>
      <c r="B108" s="45"/>
      <c r="C108" s="121"/>
      <c r="D108" s="122"/>
      <c r="E108" s="122"/>
      <c r="F108" s="122"/>
      <c r="G108" s="122"/>
      <c r="H108" s="122"/>
      <c r="I108" s="122"/>
      <c r="J108" s="122"/>
      <c r="K108" s="46"/>
    </row>
    <row r="109" spans="1:11">
      <c r="A109" s="120"/>
      <c r="B109" s="45"/>
      <c r="C109" s="121"/>
      <c r="D109" s="122"/>
      <c r="E109" s="122"/>
      <c r="F109" s="122"/>
      <c r="G109" s="122"/>
      <c r="H109" s="122"/>
      <c r="I109" s="122"/>
      <c r="J109" s="122"/>
      <c r="K109" s="46"/>
    </row>
    <row r="110" spans="1:11">
      <c r="A110" s="120"/>
      <c r="B110" s="45"/>
      <c r="C110" s="121"/>
      <c r="D110" s="122"/>
      <c r="E110" s="122"/>
      <c r="F110" s="122"/>
      <c r="G110" s="122"/>
      <c r="H110" s="122"/>
      <c r="I110" s="122"/>
      <c r="J110" s="122"/>
      <c r="K110" s="46"/>
    </row>
    <row r="111" spans="1:11">
      <c r="A111" s="120"/>
      <c r="B111" s="45"/>
      <c r="C111" s="121"/>
      <c r="D111" s="122"/>
      <c r="E111" s="122"/>
      <c r="F111" s="122"/>
      <c r="G111" s="122"/>
      <c r="H111" s="122"/>
      <c r="I111" s="122"/>
      <c r="J111" s="122"/>
      <c r="K111" s="46"/>
    </row>
    <row r="112" spans="1:11">
      <c r="A112" s="120"/>
      <c r="B112" s="45"/>
      <c r="C112" s="121"/>
      <c r="D112" s="122"/>
      <c r="E112" s="122"/>
      <c r="F112" s="122"/>
      <c r="G112" s="122"/>
      <c r="H112" s="122"/>
      <c r="I112" s="122"/>
      <c r="J112" s="122"/>
      <c r="K112" s="46"/>
    </row>
    <row r="113" spans="1:11">
      <c r="A113" s="120"/>
      <c r="B113" s="45"/>
      <c r="C113" s="121"/>
      <c r="D113" s="122"/>
      <c r="E113" s="122"/>
      <c r="F113" s="122"/>
      <c r="G113" s="122"/>
      <c r="H113" s="122"/>
      <c r="I113" s="122"/>
      <c r="J113" s="122"/>
      <c r="K113" s="46"/>
    </row>
    <row r="114" spans="1:11">
      <c r="A114" s="120"/>
      <c r="B114" s="45"/>
      <c r="C114" s="121"/>
      <c r="D114" s="122"/>
      <c r="E114" s="122"/>
      <c r="F114" s="122"/>
      <c r="G114" s="122"/>
      <c r="H114" s="122"/>
      <c r="I114" s="122"/>
      <c r="J114" s="122"/>
      <c r="K114" s="46"/>
    </row>
    <row r="115" spans="1:11">
      <c r="A115" s="120"/>
      <c r="B115" s="45"/>
      <c r="C115" s="121"/>
      <c r="D115" s="122"/>
      <c r="E115" s="122"/>
      <c r="F115" s="122"/>
      <c r="G115" s="122"/>
      <c r="H115" s="122"/>
      <c r="I115" s="122"/>
      <c r="J115" s="122"/>
      <c r="K115" s="46"/>
    </row>
    <row r="116" spans="1:11">
      <c r="A116" s="120"/>
      <c r="B116" s="45"/>
      <c r="C116" s="121"/>
      <c r="D116" s="122"/>
      <c r="E116" s="122"/>
      <c r="F116" s="122"/>
      <c r="G116" s="122"/>
      <c r="H116" s="122"/>
      <c r="I116" s="122"/>
      <c r="J116" s="122"/>
      <c r="K116" s="46"/>
    </row>
    <row r="117" spans="1:11">
      <c r="A117" s="120"/>
      <c r="B117" s="45"/>
      <c r="C117" s="121"/>
      <c r="D117" s="122"/>
      <c r="E117" s="122"/>
      <c r="F117" s="122"/>
      <c r="G117" s="122"/>
      <c r="H117" s="122"/>
      <c r="I117" s="122"/>
      <c r="J117" s="122"/>
      <c r="K117" s="46"/>
    </row>
    <row r="118" spans="1:11">
      <c r="A118" s="120"/>
      <c r="B118" s="45"/>
      <c r="C118" s="121"/>
      <c r="D118" s="122"/>
      <c r="E118" s="122"/>
      <c r="F118" s="122"/>
      <c r="G118" s="122"/>
      <c r="H118" s="122"/>
      <c r="I118" s="122"/>
      <c r="J118" s="122"/>
      <c r="K118" s="46"/>
    </row>
    <row r="119" spans="1:11">
      <c r="A119" s="120"/>
      <c r="B119" s="45"/>
      <c r="C119" s="121"/>
      <c r="D119" s="122"/>
      <c r="E119" s="122"/>
      <c r="F119" s="122"/>
      <c r="G119" s="122"/>
      <c r="H119" s="122"/>
      <c r="I119" s="122"/>
      <c r="J119" s="122"/>
      <c r="K119" s="46"/>
    </row>
    <row r="120" spans="1:11">
      <c r="A120" s="120"/>
      <c r="B120" s="45"/>
      <c r="C120" s="121"/>
      <c r="D120" s="122"/>
      <c r="E120" s="122"/>
      <c r="F120" s="122"/>
      <c r="G120" s="122"/>
      <c r="H120" s="122"/>
      <c r="I120" s="122"/>
      <c r="J120" s="122"/>
      <c r="K120" s="46"/>
    </row>
    <row r="121" spans="1:11">
      <c r="A121" s="120"/>
      <c r="B121" s="45"/>
      <c r="C121" s="121"/>
      <c r="D121" s="122"/>
      <c r="E121" s="122"/>
      <c r="F121" s="122"/>
      <c r="G121" s="122"/>
      <c r="H121" s="122"/>
      <c r="I121" s="122"/>
      <c r="J121" s="122"/>
      <c r="K121" s="46"/>
    </row>
    <row r="122" spans="1:11">
      <c r="A122" s="120"/>
      <c r="B122" s="45"/>
      <c r="C122" s="121"/>
      <c r="D122" s="122"/>
      <c r="E122" s="122"/>
      <c r="F122" s="122"/>
      <c r="G122" s="122"/>
      <c r="H122" s="122"/>
      <c r="I122" s="122"/>
      <c r="J122" s="122"/>
      <c r="K122" s="46"/>
    </row>
    <row r="123" spans="1:11">
      <c r="A123" s="120"/>
      <c r="B123" s="45"/>
      <c r="C123" s="121"/>
      <c r="D123" s="122"/>
      <c r="E123" s="122"/>
      <c r="F123" s="122"/>
      <c r="G123" s="122"/>
      <c r="H123" s="122"/>
      <c r="I123" s="122"/>
      <c r="J123" s="122"/>
      <c r="K123" s="46"/>
    </row>
    <row r="124" spans="1:11">
      <c r="A124" s="120"/>
      <c r="B124" s="45"/>
      <c r="C124" s="121"/>
      <c r="D124" s="122"/>
      <c r="E124" s="122"/>
      <c r="F124" s="122"/>
      <c r="G124" s="122"/>
      <c r="H124" s="122"/>
      <c r="I124" s="122"/>
      <c r="J124" s="122"/>
      <c r="K124" s="46"/>
    </row>
    <row r="125" spans="1:11">
      <c r="A125" s="120"/>
      <c r="B125" s="45"/>
      <c r="C125" s="121"/>
      <c r="D125" s="122"/>
      <c r="E125" s="122"/>
      <c r="F125" s="122"/>
      <c r="G125" s="122"/>
      <c r="H125" s="122"/>
      <c r="I125" s="122"/>
      <c r="J125" s="122"/>
      <c r="K125" s="46"/>
    </row>
    <row r="126" spans="1:11">
      <c r="A126" s="120"/>
      <c r="B126" s="45"/>
      <c r="C126" s="121"/>
      <c r="D126" s="122"/>
      <c r="E126" s="122"/>
      <c r="F126" s="122"/>
      <c r="G126" s="122"/>
      <c r="H126" s="122"/>
      <c r="I126" s="122"/>
      <c r="J126" s="122"/>
      <c r="K126" s="46"/>
    </row>
    <row r="127" spans="1:11">
      <c r="A127" s="120"/>
      <c r="B127" s="45"/>
      <c r="C127" s="121"/>
      <c r="D127" s="122"/>
      <c r="E127" s="122"/>
      <c r="F127" s="122"/>
      <c r="G127" s="122"/>
      <c r="H127" s="122"/>
      <c r="I127" s="122"/>
      <c r="J127" s="122"/>
      <c r="K127" s="46"/>
    </row>
    <row r="128" spans="1:11">
      <c r="A128" s="120"/>
      <c r="B128" s="45"/>
      <c r="C128" s="121"/>
      <c r="D128" s="122"/>
      <c r="E128" s="122"/>
      <c r="F128" s="122"/>
      <c r="G128" s="122"/>
      <c r="H128" s="122"/>
      <c r="I128" s="122"/>
      <c r="J128" s="122"/>
      <c r="K128" s="46"/>
    </row>
    <row r="129" spans="1:11">
      <c r="A129" s="120"/>
      <c r="B129" s="45"/>
      <c r="C129" s="121"/>
      <c r="D129" s="122"/>
      <c r="E129" s="122"/>
      <c r="F129" s="122"/>
      <c r="G129" s="122"/>
      <c r="H129" s="122"/>
      <c r="I129" s="122"/>
      <c r="J129" s="122"/>
      <c r="K129" s="46"/>
    </row>
    <row r="130" spans="1:11">
      <c r="A130" s="120"/>
      <c r="B130" s="45"/>
      <c r="C130" s="121"/>
      <c r="D130" s="122"/>
      <c r="E130" s="122"/>
      <c r="F130" s="122"/>
      <c r="G130" s="122"/>
      <c r="H130" s="122"/>
      <c r="I130" s="122"/>
      <c r="J130" s="122"/>
      <c r="K130" s="46"/>
    </row>
    <row r="131" spans="1:11">
      <c r="A131" s="120"/>
      <c r="B131" s="45"/>
      <c r="C131" s="121"/>
      <c r="D131" s="122"/>
      <c r="E131" s="122"/>
      <c r="F131" s="122"/>
      <c r="G131" s="122"/>
      <c r="H131" s="122"/>
      <c r="I131" s="122"/>
      <c r="J131" s="122"/>
      <c r="K131" s="46"/>
    </row>
    <row r="132" spans="1:11">
      <c r="A132" s="120"/>
      <c r="B132" s="45"/>
      <c r="C132" s="121"/>
      <c r="D132" s="122"/>
      <c r="E132" s="122"/>
      <c r="F132" s="122"/>
      <c r="G132" s="122"/>
      <c r="H132" s="122"/>
      <c r="I132" s="122"/>
      <c r="J132" s="122"/>
      <c r="K132" s="46"/>
    </row>
    <row r="133" spans="1:11">
      <c r="A133" s="120"/>
      <c r="B133" s="45"/>
      <c r="C133" s="121"/>
      <c r="D133" s="122"/>
      <c r="E133" s="122"/>
      <c r="F133" s="122"/>
      <c r="G133" s="122"/>
      <c r="H133" s="122"/>
      <c r="I133" s="122"/>
      <c r="J133" s="122"/>
      <c r="K133" s="46"/>
    </row>
    <row r="134" spans="1:11">
      <c r="A134" s="120"/>
      <c r="B134" s="45"/>
      <c r="C134" s="121"/>
      <c r="D134" s="122"/>
      <c r="E134" s="122"/>
      <c r="F134" s="122"/>
      <c r="G134" s="122"/>
      <c r="H134" s="122"/>
      <c r="I134" s="122"/>
      <c r="J134" s="122"/>
      <c r="K134" s="46"/>
    </row>
    <row r="135" spans="1:11">
      <c r="A135" s="125"/>
      <c r="C135" s="98"/>
      <c r="D135" s="126"/>
      <c r="E135" s="126"/>
      <c r="F135" s="126"/>
      <c r="G135" s="126"/>
      <c r="H135" s="126"/>
      <c r="I135" s="126"/>
      <c r="J135" s="126"/>
    </row>
    <row r="136" spans="1:11">
      <c r="A136" s="125"/>
      <c r="C136" s="98"/>
      <c r="D136" s="126"/>
      <c r="E136" s="126"/>
      <c r="F136" s="126"/>
      <c r="G136" s="126"/>
      <c r="H136" s="126"/>
      <c r="I136" s="126"/>
      <c r="J136" s="126"/>
    </row>
    <row r="137" spans="1:11">
      <c r="A137" s="125"/>
      <c r="C137" s="98"/>
      <c r="D137" s="126"/>
      <c r="E137" s="126"/>
      <c r="F137" s="126"/>
      <c r="G137" s="126"/>
      <c r="H137" s="126"/>
      <c r="I137" s="126"/>
      <c r="J137" s="126"/>
    </row>
    <row r="138" spans="1:11">
      <c r="A138" s="125"/>
      <c r="C138" s="98"/>
      <c r="D138" s="126"/>
      <c r="E138" s="126"/>
      <c r="F138" s="126"/>
      <c r="G138" s="126"/>
      <c r="H138" s="126"/>
      <c r="I138" s="126"/>
      <c r="J138" s="126"/>
    </row>
    <row r="139" spans="1:11">
      <c r="A139" s="125"/>
      <c r="C139" s="98"/>
      <c r="D139" s="126"/>
      <c r="E139" s="126"/>
      <c r="F139" s="126"/>
      <c r="G139" s="126"/>
      <c r="H139" s="126"/>
      <c r="I139" s="126"/>
      <c r="J139" s="126"/>
    </row>
    <row r="140" spans="1:11">
      <c r="A140" s="125"/>
      <c r="C140" s="98"/>
      <c r="D140" s="126"/>
      <c r="E140" s="126"/>
      <c r="F140" s="126"/>
      <c r="G140" s="126"/>
      <c r="H140" s="126"/>
      <c r="I140" s="126"/>
      <c r="J140" s="126"/>
    </row>
    <row r="141" spans="1:11">
      <c r="A141" s="125"/>
      <c r="C141" s="98"/>
      <c r="D141" s="126"/>
      <c r="E141" s="126"/>
      <c r="F141" s="126"/>
      <c r="G141" s="126"/>
      <c r="H141" s="126"/>
      <c r="I141" s="126"/>
      <c r="J141" s="126"/>
    </row>
    <row r="142" spans="1:11">
      <c r="A142" s="125"/>
      <c r="C142" s="98"/>
      <c r="D142" s="126"/>
      <c r="E142" s="126"/>
      <c r="F142" s="126"/>
      <c r="G142" s="126"/>
      <c r="H142" s="126"/>
      <c r="I142" s="126"/>
      <c r="J142" s="126"/>
    </row>
    <row r="143" spans="1:11">
      <c r="A143" s="125"/>
      <c r="C143" s="98"/>
      <c r="D143" s="126"/>
      <c r="E143" s="126"/>
      <c r="F143" s="126"/>
      <c r="G143" s="126"/>
      <c r="H143" s="126"/>
      <c r="I143" s="126"/>
      <c r="J143" s="126"/>
    </row>
    <row r="144" spans="1:11">
      <c r="A144" s="125"/>
      <c r="C144" s="98"/>
      <c r="D144" s="126"/>
      <c r="E144" s="126"/>
      <c r="F144" s="126"/>
      <c r="G144" s="126"/>
      <c r="H144" s="126"/>
      <c r="I144" s="126"/>
      <c r="J144" s="126"/>
    </row>
    <row r="145" spans="1:10">
      <c r="A145" s="125"/>
      <c r="C145" s="98"/>
      <c r="D145" s="126"/>
      <c r="E145" s="126"/>
      <c r="F145" s="126"/>
      <c r="G145" s="126"/>
      <c r="H145" s="126"/>
      <c r="I145" s="126"/>
      <c r="J145" s="126"/>
    </row>
    <row r="146" spans="1:10">
      <c r="A146" s="125"/>
      <c r="C146" s="98"/>
      <c r="D146" s="126"/>
      <c r="E146" s="126"/>
      <c r="F146" s="126"/>
      <c r="G146" s="126"/>
      <c r="H146" s="126"/>
      <c r="I146" s="126"/>
      <c r="J146" s="126"/>
    </row>
    <row r="147" spans="1:10">
      <c r="A147" s="125"/>
      <c r="C147" s="98"/>
      <c r="D147" s="126"/>
      <c r="E147" s="126"/>
      <c r="F147" s="126"/>
      <c r="G147" s="126"/>
      <c r="H147" s="126"/>
      <c r="I147" s="126"/>
      <c r="J147" s="126"/>
    </row>
    <row r="148" spans="1:10">
      <c r="A148" s="125"/>
      <c r="C148" s="98"/>
      <c r="D148" s="126"/>
      <c r="E148" s="126"/>
      <c r="F148" s="126"/>
      <c r="G148" s="126"/>
      <c r="H148" s="126"/>
      <c r="I148" s="126"/>
      <c r="J148" s="126"/>
    </row>
    <row r="149" spans="1:10">
      <c r="A149" s="125"/>
      <c r="C149" s="98"/>
      <c r="D149" s="126"/>
      <c r="E149" s="126"/>
      <c r="F149" s="126"/>
      <c r="G149" s="126"/>
      <c r="H149" s="126"/>
      <c r="I149" s="126"/>
      <c r="J149" s="126"/>
    </row>
    <row r="150" spans="1:10">
      <c r="A150" s="125"/>
      <c r="C150" s="98"/>
      <c r="D150" s="126"/>
      <c r="E150" s="126"/>
      <c r="F150" s="126"/>
      <c r="G150" s="126"/>
      <c r="H150" s="126"/>
      <c r="I150" s="126"/>
      <c r="J150" s="126"/>
    </row>
    <row r="151" spans="1:10">
      <c r="A151" s="125"/>
      <c r="C151" s="98"/>
      <c r="D151" s="126"/>
      <c r="E151" s="126"/>
      <c r="F151" s="126"/>
      <c r="G151" s="126"/>
      <c r="H151" s="126"/>
      <c r="I151" s="126"/>
      <c r="J151" s="126"/>
    </row>
    <row r="152" spans="1:10">
      <c r="A152" s="125"/>
      <c r="C152" s="98"/>
      <c r="D152" s="126"/>
      <c r="E152" s="126"/>
      <c r="F152" s="126"/>
      <c r="G152" s="126"/>
      <c r="H152" s="126"/>
      <c r="I152" s="126"/>
      <c r="J152" s="126"/>
    </row>
    <row r="153" spans="1:10">
      <c r="A153" s="125"/>
      <c r="C153" s="98"/>
      <c r="D153" s="126"/>
      <c r="E153" s="126"/>
      <c r="F153" s="126"/>
      <c r="G153" s="126"/>
      <c r="H153" s="126"/>
      <c r="I153" s="126"/>
      <c r="J153" s="126"/>
    </row>
    <row r="154" spans="1:10">
      <c r="A154" s="125"/>
      <c r="C154" s="98"/>
      <c r="D154" s="126"/>
      <c r="E154" s="126"/>
      <c r="F154" s="126"/>
      <c r="G154" s="126"/>
      <c r="H154" s="126"/>
      <c r="I154" s="126"/>
      <c r="J154" s="126"/>
    </row>
    <row r="155" spans="1:10">
      <c r="A155" s="125"/>
      <c r="C155" s="98"/>
      <c r="D155" s="126"/>
      <c r="E155" s="126"/>
      <c r="F155" s="126"/>
      <c r="G155" s="126"/>
      <c r="H155" s="126"/>
      <c r="I155" s="126"/>
      <c r="J155" s="126"/>
    </row>
    <row r="156" spans="1:10">
      <c r="A156" s="125"/>
      <c r="C156" s="98"/>
      <c r="D156" s="126"/>
      <c r="E156" s="126"/>
      <c r="F156" s="126"/>
      <c r="G156" s="126"/>
      <c r="H156" s="126"/>
      <c r="I156" s="126"/>
      <c r="J156" s="126"/>
    </row>
    <row r="157" spans="1:10">
      <c r="A157" s="125"/>
      <c r="C157" s="98"/>
      <c r="D157" s="126"/>
      <c r="E157" s="126"/>
      <c r="F157" s="126"/>
      <c r="G157" s="126"/>
      <c r="H157" s="126"/>
      <c r="I157" s="126"/>
      <c r="J157" s="126"/>
    </row>
    <row r="158" spans="1:10">
      <c r="A158" s="102"/>
    </row>
    <row r="159" spans="1:10">
      <c r="A159" s="102"/>
    </row>
    <row r="160" spans="1:10">
      <c r="A160" s="102"/>
    </row>
    <row r="161" spans="1:1">
      <c r="A161" s="102"/>
    </row>
    <row r="162" spans="1:1">
      <c r="A162" s="102"/>
    </row>
    <row r="163" spans="1:1">
      <c r="A163" s="102"/>
    </row>
    <row r="164" spans="1:1">
      <c r="A164" s="102"/>
    </row>
    <row r="165" spans="1:1">
      <c r="A165" s="102"/>
    </row>
    <row r="166" spans="1:1">
      <c r="A166" s="102"/>
    </row>
    <row r="167" spans="1:1">
      <c r="A167" s="102"/>
    </row>
    <row r="168" spans="1:1">
      <c r="A168" s="102"/>
    </row>
    <row r="169" spans="1:1">
      <c r="A169" s="102"/>
    </row>
    <row r="170" spans="1:1">
      <c r="A170" s="102"/>
    </row>
    <row r="171" spans="1:1">
      <c r="A171" s="102"/>
    </row>
    <row r="172" spans="1:1">
      <c r="A172" s="102"/>
    </row>
    <row r="173" spans="1:1">
      <c r="A173" s="102"/>
    </row>
    <row r="174" spans="1:1">
      <c r="A174" s="102"/>
    </row>
    <row r="175" spans="1:1">
      <c r="A175" s="102"/>
    </row>
    <row r="176" spans="1:1">
      <c r="A176" s="102"/>
    </row>
    <row r="177" spans="1:1">
      <c r="A177" s="102"/>
    </row>
    <row r="178" spans="1:1">
      <c r="A178" s="102"/>
    </row>
    <row r="179" spans="1:1">
      <c r="A179" s="102"/>
    </row>
    <row r="180" spans="1:1">
      <c r="A180" s="102"/>
    </row>
    <row r="181" spans="1:1">
      <c r="A181" s="102"/>
    </row>
    <row r="182" spans="1:1">
      <c r="A182" s="102"/>
    </row>
    <row r="183" spans="1:1">
      <c r="A183" s="102"/>
    </row>
    <row r="184" spans="1:1">
      <c r="A184" s="102"/>
    </row>
    <row r="185" spans="1:1">
      <c r="A185" s="102"/>
    </row>
    <row r="186" spans="1:1">
      <c r="A186" s="102"/>
    </row>
    <row r="187" spans="1:1">
      <c r="A187" s="102"/>
    </row>
    <row r="188" spans="1:1">
      <c r="A188" s="102"/>
    </row>
    <row r="189" spans="1:1">
      <c r="A189" s="102"/>
    </row>
    <row r="190" spans="1:1">
      <c r="A190" s="102"/>
    </row>
    <row r="191" spans="1:1">
      <c r="A191" s="102"/>
    </row>
    <row r="192" spans="1:1">
      <c r="A192" s="102"/>
    </row>
    <row r="193" spans="1:1">
      <c r="A193" s="102"/>
    </row>
    <row r="194" spans="1:1">
      <c r="A194" s="102"/>
    </row>
    <row r="195" spans="1:1">
      <c r="A195" s="102"/>
    </row>
    <row r="196" spans="1:1">
      <c r="A196" s="102"/>
    </row>
    <row r="197" spans="1:1">
      <c r="A197" s="102"/>
    </row>
    <row r="198" spans="1:1">
      <c r="A198" s="102"/>
    </row>
    <row r="199" spans="1:1">
      <c r="A199" s="102"/>
    </row>
    <row r="200" spans="1:1">
      <c r="A200" s="102"/>
    </row>
    <row r="201" spans="1:1">
      <c r="A201" s="102"/>
    </row>
    <row r="202" spans="1:1">
      <c r="A202" s="102"/>
    </row>
    <row r="203" spans="1:1">
      <c r="A203" s="102"/>
    </row>
    <row r="204" spans="1:1">
      <c r="A204" s="102"/>
    </row>
    <row r="205" spans="1:1">
      <c r="A205" s="102"/>
    </row>
    <row r="206" spans="1:1">
      <c r="A206" s="102"/>
    </row>
    <row r="207" spans="1:1">
      <c r="A207" s="102"/>
    </row>
    <row r="208" spans="1:1">
      <c r="A208" s="102"/>
    </row>
    <row r="209" spans="1:1">
      <c r="A209" s="102"/>
    </row>
    <row r="210" spans="1:1">
      <c r="A210" s="102"/>
    </row>
    <row r="211" spans="1:1">
      <c r="A211" s="102"/>
    </row>
    <row r="212" spans="1:1">
      <c r="A212" s="102"/>
    </row>
    <row r="213" spans="1:1">
      <c r="A213" s="102"/>
    </row>
    <row r="214" spans="1:1">
      <c r="A214" s="102"/>
    </row>
    <row r="215" spans="1:1">
      <c r="A215" s="102"/>
    </row>
    <row r="216" spans="1:1">
      <c r="A216" s="102"/>
    </row>
    <row r="217" spans="1:1">
      <c r="A217" s="102"/>
    </row>
    <row r="218" spans="1:1">
      <c r="A218" s="102"/>
    </row>
    <row r="219" spans="1:1">
      <c r="A219" s="102"/>
    </row>
    <row r="220" spans="1:1">
      <c r="A220" s="102"/>
    </row>
    <row r="221" spans="1:1">
      <c r="A221" s="102"/>
    </row>
    <row r="222" spans="1:1">
      <c r="A222" s="102"/>
    </row>
    <row r="223" spans="1:1">
      <c r="A223" s="102"/>
    </row>
    <row r="224" spans="1:1">
      <c r="A224" s="102"/>
    </row>
    <row r="225" spans="1:1">
      <c r="A225" s="102"/>
    </row>
    <row r="226" spans="1:1">
      <c r="A226" s="102"/>
    </row>
    <row r="227" spans="1:1">
      <c r="A227" s="102"/>
    </row>
    <row r="228" spans="1:1">
      <c r="A228" s="102"/>
    </row>
    <row r="229" spans="1:1">
      <c r="A229" s="102"/>
    </row>
    <row r="230" spans="1:1">
      <c r="A230" s="102"/>
    </row>
    <row r="231" spans="1:1">
      <c r="A231" s="102"/>
    </row>
    <row r="232" spans="1:1">
      <c r="A232" s="102"/>
    </row>
    <row r="233" spans="1:1">
      <c r="A233" s="102"/>
    </row>
    <row r="234" spans="1:1">
      <c r="A234" s="102"/>
    </row>
    <row r="235" spans="1:1">
      <c r="A235" s="102"/>
    </row>
    <row r="236" spans="1:1">
      <c r="A236" s="102"/>
    </row>
    <row r="237" spans="1:1">
      <c r="A237" s="102"/>
    </row>
    <row r="238" spans="1:1">
      <c r="A238" s="102"/>
    </row>
    <row r="239" spans="1:1">
      <c r="A239" s="102"/>
    </row>
    <row r="240" spans="1:1">
      <c r="A240" s="102"/>
    </row>
    <row r="241" spans="1:1">
      <c r="A241" s="102"/>
    </row>
    <row r="242" spans="1:1">
      <c r="A242" s="102"/>
    </row>
    <row r="243" spans="1:1">
      <c r="A243" s="102"/>
    </row>
    <row r="244" spans="1:1">
      <c r="A244" s="102"/>
    </row>
    <row r="245" spans="1:1">
      <c r="A245" s="102"/>
    </row>
    <row r="246" spans="1:1">
      <c r="A246" s="102"/>
    </row>
    <row r="247" spans="1:1">
      <c r="A247" s="102"/>
    </row>
    <row r="248" spans="1:1">
      <c r="A248" s="102"/>
    </row>
    <row r="249" spans="1:1">
      <c r="A249" s="102"/>
    </row>
    <row r="250" spans="1:1">
      <c r="A250" s="102"/>
    </row>
    <row r="251" spans="1:1">
      <c r="A251" s="102"/>
    </row>
    <row r="252" spans="1:1">
      <c r="A252" s="102"/>
    </row>
    <row r="253" spans="1:1">
      <c r="A253" s="102"/>
    </row>
    <row r="254" spans="1:1">
      <c r="A254" s="102"/>
    </row>
    <row r="255" spans="1:1">
      <c r="A255" s="102"/>
    </row>
    <row r="256" spans="1:1">
      <c r="A256" s="102"/>
    </row>
    <row r="257" spans="1:1">
      <c r="A257" s="102"/>
    </row>
    <row r="258" spans="1:1">
      <c r="A258" s="102"/>
    </row>
    <row r="259" spans="1:1">
      <c r="A259" s="102"/>
    </row>
    <row r="260" spans="1:1">
      <c r="A260" s="102"/>
    </row>
    <row r="261" spans="1:1">
      <c r="A261" s="102"/>
    </row>
    <row r="262" spans="1:1">
      <c r="A262" s="102"/>
    </row>
    <row r="263" spans="1:1">
      <c r="A263" s="102"/>
    </row>
    <row r="264" spans="1:1">
      <c r="A264" s="102"/>
    </row>
    <row r="265" spans="1:1">
      <c r="A265" s="102"/>
    </row>
    <row r="266" spans="1:1">
      <c r="A266" s="102"/>
    </row>
    <row r="267" spans="1:1">
      <c r="A267" s="102"/>
    </row>
    <row r="268" spans="1:1">
      <c r="A268" s="102"/>
    </row>
    <row r="269" spans="1:1">
      <c r="A269" s="102"/>
    </row>
    <row r="270" spans="1:1">
      <c r="A270" s="102"/>
    </row>
    <row r="271" spans="1:1">
      <c r="A271" s="102"/>
    </row>
    <row r="272" spans="1:1">
      <c r="A272" s="102"/>
    </row>
    <row r="273" spans="1:1">
      <c r="A273" s="102"/>
    </row>
    <row r="274" spans="1:1">
      <c r="A274" s="102"/>
    </row>
    <row r="275" spans="1:1">
      <c r="A275" s="102"/>
    </row>
    <row r="276" spans="1:1">
      <c r="A276" s="102"/>
    </row>
    <row r="277" spans="1:1">
      <c r="A277" s="102"/>
    </row>
    <row r="278" spans="1:1">
      <c r="A278" s="102"/>
    </row>
    <row r="279" spans="1:1">
      <c r="A279" s="102"/>
    </row>
    <row r="280" spans="1:1">
      <c r="A280" s="102"/>
    </row>
    <row r="281" spans="1:1">
      <c r="A281" s="102"/>
    </row>
    <row r="282" spans="1:1">
      <c r="A282" s="102"/>
    </row>
    <row r="283" spans="1:1">
      <c r="A283" s="102"/>
    </row>
    <row r="284" spans="1:1">
      <c r="A284" s="102"/>
    </row>
    <row r="285" spans="1:1">
      <c r="A285" s="102"/>
    </row>
    <row r="286" spans="1:1">
      <c r="A286" s="102"/>
    </row>
    <row r="287" spans="1:1">
      <c r="A287" s="102"/>
    </row>
    <row r="288" spans="1:1">
      <c r="A288" s="102"/>
    </row>
    <row r="289" spans="1:1">
      <c r="A289" s="102"/>
    </row>
    <row r="290" spans="1:1">
      <c r="A290" s="102"/>
    </row>
    <row r="291" spans="1:1">
      <c r="A291" s="102"/>
    </row>
    <row r="292" spans="1:1">
      <c r="A292" s="102"/>
    </row>
    <row r="293" spans="1:1">
      <c r="A293" s="102"/>
    </row>
    <row r="294" spans="1:1">
      <c r="A294" s="102"/>
    </row>
    <row r="295" spans="1:1">
      <c r="A295" s="102"/>
    </row>
    <row r="296" spans="1:1">
      <c r="A296" s="102"/>
    </row>
    <row r="297" spans="1:1">
      <c r="A297" s="102"/>
    </row>
    <row r="298" spans="1:1">
      <c r="A298" s="102"/>
    </row>
    <row r="299" spans="1:1">
      <c r="A299" s="102"/>
    </row>
    <row r="300" spans="1:1">
      <c r="A300" s="102"/>
    </row>
    <row r="301" spans="1:1">
      <c r="A301" s="102"/>
    </row>
    <row r="302" spans="1:1">
      <c r="A302" s="102"/>
    </row>
    <row r="303" spans="1:1">
      <c r="A303" s="102"/>
    </row>
    <row r="304" spans="1:1">
      <c r="A304" s="102"/>
    </row>
    <row r="305" spans="1:1">
      <c r="A305" s="102"/>
    </row>
    <row r="306" spans="1:1">
      <c r="A306" s="102"/>
    </row>
    <row r="307" spans="1:1">
      <c r="A307" s="102"/>
    </row>
    <row r="308" spans="1:1">
      <c r="A308" s="102"/>
    </row>
    <row r="309" spans="1:1">
      <c r="A309" s="102"/>
    </row>
    <row r="310" spans="1:1">
      <c r="A310" s="102"/>
    </row>
    <row r="311" spans="1:1">
      <c r="A311" s="102"/>
    </row>
    <row r="312" spans="1:1">
      <c r="A312" s="102"/>
    </row>
    <row r="313" spans="1:1">
      <c r="A313" s="102"/>
    </row>
    <row r="314" spans="1:1">
      <c r="A314" s="102"/>
    </row>
    <row r="315" spans="1:1">
      <c r="A315" s="102"/>
    </row>
    <row r="316" spans="1:1">
      <c r="A316" s="102"/>
    </row>
    <row r="317" spans="1:1">
      <c r="A317" s="102"/>
    </row>
    <row r="318" spans="1:1">
      <c r="A318" s="102"/>
    </row>
    <row r="319" spans="1:1">
      <c r="A319" s="102"/>
    </row>
    <row r="320" spans="1:1">
      <c r="A320" s="102"/>
    </row>
    <row r="321" spans="1:1">
      <c r="A321" s="102"/>
    </row>
    <row r="322" spans="1:1">
      <c r="A322" s="102"/>
    </row>
    <row r="323" spans="1:1">
      <c r="A323" s="102"/>
    </row>
    <row r="324" spans="1:1">
      <c r="A324" s="102"/>
    </row>
  </sheetData>
  <mergeCells count="14">
    <mergeCell ref="A2:K2"/>
    <mergeCell ref="A4:A5"/>
    <mergeCell ref="B4:B5"/>
    <mergeCell ref="C4:C5"/>
    <mergeCell ref="D4:D5"/>
    <mergeCell ref="E4:E5"/>
    <mergeCell ref="F4:F5"/>
    <mergeCell ref="G4:J4"/>
    <mergeCell ref="K4:K5"/>
    <mergeCell ref="C99:F99"/>
    <mergeCell ref="H99:J99"/>
    <mergeCell ref="A7:K7"/>
    <mergeCell ref="C98:F98"/>
    <mergeCell ref="H98:J98"/>
  </mergeCells>
  <phoneticPr fontId="3" type="noConversion"/>
  <pageMargins left="0.23622047244094491" right="0.15748031496062992" top="0.19685039370078741" bottom="0.19685039370078741" header="0.19685039370078741" footer="0.19685039370078741"/>
  <pageSetup paperSize="9" scale="55" orientation="landscape" r:id="rId1"/>
  <headerFooter alignWithMargins="0"/>
  <ignoredErrors>
    <ignoredError sqref="F9 F52 F95 F48 F18:F19 F70 F64 F59 F75 F40 F82:F85 F86:F87 F67" formula="1"/>
    <ignoredError sqref="C88:E88 G88:J88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2:J264"/>
  <sheetViews>
    <sheetView tabSelected="1" view="pageBreakPreview" topLeftCell="A22" zoomScale="75" zoomScaleNormal="100" zoomScaleSheetLayoutView="75" workbookViewId="0">
      <selection activeCell="A38" sqref="A38"/>
    </sheetView>
  </sheetViews>
  <sheetFormatPr defaultRowHeight="18.75"/>
  <cols>
    <col min="1" max="1" width="74" style="3" customWidth="1"/>
    <col min="2" max="2" width="12" style="41" customWidth="1"/>
    <col min="3" max="3" width="16.140625" style="41" customWidth="1"/>
    <col min="4" max="4" width="16.7109375" style="41" customWidth="1"/>
    <col min="5" max="5" width="16.140625" style="41" customWidth="1"/>
    <col min="6" max="6" width="16" style="41" customWidth="1"/>
    <col min="7" max="7" width="16.28515625" style="3" customWidth="1"/>
    <col min="8" max="8" width="16.85546875" style="3" customWidth="1"/>
    <col min="9" max="9" width="16.140625" style="3" customWidth="1"/>
    <col min="10" max="10" width="16.42578125" style="3" customWidth="1"/>
    <col min="11" max="16384" width="9.140625" style="3"/>
  </cols>
  <sheetData>
    <row r="2" spans="1:10">
      <c r="A2" s="356" t="s">
        <v>472</v>
      </c>
      <c r="B2" s="356"/>
      <c r="C2" s="356"/>
      <c r="D2" s="356"/>
      <c r="E2" s="356"/>
      <c r="F2" s="356"/>
      <c r="G2" s="356"/>
      <c r="H2" s="356"/>
    </row>
    <row r="3" spans="1:10">
      <c r="A3" s="201"/>
      <c r="B3" s="203"/>
      <c r="C3" s="201"/>
      <c r="D3" s="201"/>
      <c r="E3" s="201"/>
      <c r="F3" s="203"/>
      <c r="G3" s="201"/>
      <c r="H3" s="201"/>
      <c r="J3" s="3" t="s">
        <v>418</v>
      </c>
    </row>
    <row r="4" spans="1:10" ht="41.25" customHeight="1">
      <c r="A4" s="362" t="s">
        <v>168</v>
      </c>
      <c r="B4" s="364" t="s">
        <v>17</v>
      </c>
      <c r="C4" s="364" t="s">
        <v>492</v>
      </c>
      <c r="D4" s="364" t="s">
        <v>490</v>
      </c>
      <c r="E4" s="364" t="s">
        <v>428</v>
      </c>
      <c r="F4" s="366" t="s">
        <v>491</v>
      </c>
      <c r="G4" s="368" t="s">
        <v>337</v>
      </c>
      <c r="H4" s="369"/>
      <c r="I4" s="369"/>
      <c r="J4" s="370"/>
    </row>
    <row r="5" spans="1:10" ht="54" customHeight="1">
      <c r="A5" s="363"/>
      <c r="B5" s="365"/>
      <c r="C5" s="365"/>
      <c r="D5" s="365"/>
      <c r="E5" s="365"/>
      <c r="F5" s="367"/>
      <c r="G5" s="110" t="s">
        <v>132</v>
      </c>
      <c r="H5" s="110" t="s">
        <v>133</v>
      </c>
      <c r="I5" s="110" t="s">
        <v>134</v>
      </c>
      <c r="J5" s="110" t="s">
        <v>63</v>
      </c>
    </row>
    <row r="6" spans="1:10" ht="23.25" customHeight="1">
      <c r="A6" s="204">
        <v>1</v>
      </c>
      <c r="B6" s="205">
        <v>2</v>
      </c>
      <c r="C6" s="205">
        <v>3</v>
      </c>
      <c r="D6" s="205">
        <v>4</v>
      </c>
      <c r="E6" s="205">
        <v>5</v>
      </c>
      <c r="F6" s="205">
        <v>6</v>
      </c>
      <c r="G6" s="205">
        <v>7</v>
      </c>
      <c r="H6" s="205">
        <v>8</v>
      </c>
      <c r="I6" s="39">
        <v>9</v>
      </c>
      <c r="J6" s="39">
        <v>10</v>
      </c>
    </row>
    <row r="7" spans="1:10" ht="69.75" customHeight="1">
      <c r="A7" s="206" t="s">
        <v>421</v>
      </c>
      <c r="B7" s="246">
        <v>1018</v>
      </c>
      <c r="C7" s="255">
        <f>SUM(C8:C19)</f>
        <v>209</v>
      </c>
      <c r="D7" s="255">
        <f>SUM(D8:D19)</f>
        <v>186</v>
      </c>
      <c r="E7" s="255">
        <f>SUM(E8:E19)</f>
        <v>150</v>
      </c>
      <c r="F7" s="255">
        <f>SUM(G7:J7)</f>
        <v>188</v>
      </c>
      <c r="G7" s="255">
        <f>SUM(G8:G19)</f>
        <v>68</v>
      </c>
      <c r="H7" s="255">
        <f>SUM(H8:H19)</f>
        <v>32</v>
      </c>
      <c r="I7" s="255">
        <f>SUM(I8:I19)</f>
        <v>30</v>
      </c>
      <c r="J7" s="255">
        <f>SUM(J8:J19)</f>
        <v>58</v>
      </c>
    </row>
    <row r="8" spans="1:10" ht="47.25" customHeight="1">
      <c r="A8" s="44" t="s">
        <v>532</v>
      </c>
      <c r="B8" s="205"/>
      <c r="C8" s="256">
        <v>18</v>
      </c>
      <c r="D8" s="256">
        <v>29</v>
      </c>
      <c r="E8" s="256">
        <v>12</v>
      </c>
      <c r="F8" s="256">
        <f>G8+H8+I8+J8</f>
        <v>29</v>
      </c>
      <c r="G8" s="256">
        <v>15</v>
      </c>
      <c r="H8" s="256">
        <v>3</v>
      </c>
      <c r="I8" s="256">
        <v>3</v>
      </c>
      <c r="J8" s="256">
        <v>8</v>
      </c>
    </row>
    <row r="9" spans="1:10" ht="54.75" customHeight="1">
      <c r="A9" s="44" t="s">
        <v>430</v>
      </c>
      <c r="B9" s="205"/>
      <c r="C9" s="256">
        <v>12</v>
      </c>
      <c r="D9" s="256">
        <v>6</v>
      </c>
      <c r="E9" s="256">
        <v>3</v>
      </c>
      <c r="F9" s="256">
        <f t="shared" ref="F9:F18" si="0">G9+H9+I9+J9</f>
        <v>6</v>
      </c>
      <c r="G9" s="256">
        <v>2</v>
      </c>
      <c r="H9" s="256">
        <v>2</v>
      </c>
      <c r="I9" s="256">
        <v>0</v>
      </c>
      <c r="J9" s="256">
        <v>2</v>
      </c>
    </row>
    <row r="10" spans="1:10" ht="39.950000000000003" customHeight="1">
      <c r="A10" s="5" t="s">
        <v>536</v>
      </c>
      <c r="B10" s="205"/>
      <c r="C10" s="257">
        <v>18</v>
      </c>
      <c r="D10" s="256">
        <v>3</v>
      </c>
      <c r="E10" s="256">
        <v>34</v>
      </c>
      <c r="F10" s="256">
        <f t="shared" si="0"/>
        <v>4</v>
      </c>
      <c r="G10" s="256">
        <v>1</v>
      </c>
      <c r="H10" s="256">
        <v>1</v>
      </c>
      <c r="I10" s="256">
        <v>1</v>
      </c>
      <c r="J10" s="256">
        <v>1</v>
      </c>
    </row>
    <row r="11" spans="1:10" ht="39.950000000000003" customHeight="1">
      <c r="A11" s="44" t="s">
        <v>431</v>
      </c>
      <c r="B11" s="205"/>
      <c r="C11" s="257">
        <v>3</v>
      </c>
      <c r="D11" s="256">
        <v>4</v>
      </c>
      <c r="E11" s="256">
        <v>0</v>
      </c>
      <c r="F11" s="256">
        <f t="shared" si="0"/>
        <v>4</v>
      </c>
      <c r="G11" s="256"/>
      <c r="H11" s="256"/>
      <c r="I11" s="256"/>
      <c r="J11" s="256">
        <v>4</v>
      </c>
    </row>
    <row r="12" spans="1:10" ht="50.25" customHeight="1">
      <c r="A12" s="44" t="s">
        <v>432</v>
      </c>
      <c r="B12" s="205"/>
      <c r="C12" s="257">
        <v>12</v>
      </c>
      <c r="D12" s="256">
        <v>14</v>
      </c>
      <c r="E12" s="256">
        <v>13</v>
      </c>
      <c r="F12" s="256">
        <v>14</v>
      </c>
      <c r="G12" s="256"/>
      <c r="H12" s="256"/>
      <c r="I12" s="256"/>
      <c r="J12" s="256">
        <v>14</v>
      </c>
    </row>
    <row r="13" spans="1:10" ht="39.950000000000003" customHeight="1">
      <c r="A13" s="44" t="s">
        <v>531</v>
      </c>
      <c r="B13" s="205"/>
      <c r="C13" s="257">
        <v>20</v>
      </c>
      <c r="D13" s="256">
        <v>29</v>
      </c>
      <c r="E13" s="256">
        <v>34</v>
      </c>
      <c r="F13" s="256">
        <f t="shared" si="0"/>
        <v>34</v>
      </c>
      <c r="G13" s="256">
        <v>17</v>
      </c>
      <c r="H13" s="256"/>
      <c r="I13" s="256">
        <v>17</v>
      </c>
      <c r="J13" s="256">
        <v>0</v>
      </c>
    </row>
    <row r="14" spans="1:10" ht="39.950000000000003" customHeight="1">
      <c r="A14" s="44" t="s">
        <v>433</v>
      </c>
      <c r="B14" s="205"/>
      <c r="C14" s="257">
        <v>12</v>
      </c>
      <c r="D14" s="256">
        <v>4</v>
      </c>
      <c r="E14" s="256">
        <v>0</v>
      </c>
      <c r="F14" s="274">
        <f t="shared" si="0"/>
        <v>0</v>
      </c>
      <c r="G14" s="274"/>
      <c r="H14" s="274"/>
      <c r="I14" s="274"/>
      <c r="J14" s="274"/>
    </row>
    <row r="15" spans="1:10" ht="39.950000000000003" customHeight="1">
      <c r="A15" s="44" t="s">
        <v>434</v>
      </c>
      <c r="B15" s="205"/>
      <c r="C15" s="257">
        <v>1</v>
      </c>
      <c r="D15" s="256">
        <v>3</v>
      </c>
      <c r="E15" s="256">
        <v>1</v>
      </c>
      <c r="F15" s="256">
        <f t="shared" si="0"/>
        <v>3</v>
      </c>
      <c r="G15" s="256">
        <v>1</v>
      </c>
      <c r="H15" s="256">
        <v>1</v>
      </c>
      <c r="I15" s="256"/>
      <c r="J15" s="256">
        <v>1</v>
      </c>
    </row>
    <row r="16" spans="1:10" ht="51.75" customHeight="1">
      <c r="A16" s="44" t="s">
        <v>534</v>
      </c>
      <c r="B16" s="205"/>
      <c r="C16" s="257">
        <v>39</v>
      </c>
      <c r="D16" s="256">
        <v>39</v>
      </c>
      <c r="E16" s="256">
        <v>15</v>
      </c>
      <c r="F16" s="256">
        <f t="shared" si="0"/>
        <v>39</v>
      </c>
      <c r="G16" s="256">
        <v>14</v>
      </c>
      <c r="H16" s="256">
        <v>9</v>
      </c>
      <c r="I16" s="256">
        <v>4</v>
      </c>
      <c r="J16" s="256">
        <v>12</v>
      </c>
    </row>
    <row r="17" spans="1:10" ht="39.950000000000003" customHeight="1">
      <c r="A17" s="44" t="s">
        <v>535</v>
      </c>
      <c r="B17" s="205"/>
      <c r="C17" s="257">
        <v>74</v>
      </c>
      <c r="D17" s="256">
        <v>49</v>
      </c>
      <c r="E17" s="256">
        <v>24</v>
      </c>
      <c r="F17" s="256">
        <f t="shared" si="0"/>
        <v>49</v>
      </c>
      <c r="G17" s="256">
        <v>15</v>
      </c>
      <c r="H17" s="256">
        <v>15</v>
      </c>
      <c r="I17" s="256">
        <v>4</v>
      </c>
      <c r="J17" s="256">
        <v>15</v>
      </c>
    </row>
    <row r="18" spans="1:10" ht="39.950000000000003" customHeight="1">
      <c r="A18" s="299" t="s">
        <v>527</v>
      </c>
      <c r="B18" s="205"/>
      <c r="C18" s="257"/>
      <c r="D18" s="256">
        <v>4</v>
      </c>
      <c r="E18" s="256">
        <v>14</v>
      </c>
      <c r="F18" s="256">
        <f t="shared" si="0"/>
        <v>4</v>
      </c>
      <c r="G18" s="256">
        <v>1</v>
      </c>
      <c r="H18" s="256">
        <v>1</v>
      </c>
      <c r="I18" s="256">
        <v>1</v>
      </c>
      <c r="J18" s="256">
        <v>1</v>
      </c>
    </row>
    <row r="19" spans="1:10" ht="30" customHeight="1">
      <c r="A19" s="217" t="s">
        <v>454</v>
      </c>
      <c r="B19" s="205"/>
      <c r="C19" s="256"/>
      <c r="D19" s="256">
        <v>2</v>
      </c>
      <c r="E19" s="256">
        <v>0</v>
      </c>
      <c r="F19" s="256">
        <f t="shared" ref="F19:F28" si="1">SUM(G19:J19)</f>
        <v>2</v>
      </c>
      <c r="G19" s="256">
        <v>2</v>
      </c>
      <c r="H19" s="256"/>
      <c r="I19" s="258"/>
      <c r="J19" s="258"/>
    </row>
    <row r="20" spans="1:10" s="43" customFormat="1" ht="35.25" customHeight="1">
      <c r="A20" s="206" t="s">
        <v>419</v>
      </c>
      <c r="B20" s="218">
        <v>1051</v>
      </c>
      <c r="C20" s="255">
        <f>SUM(C21:C30)</f>
        <v>68.099999999999994</v>
      </c>
      <c r="D20" s="255">
        <f>SUM(D21:D30)</f>
        <v>81</v>
      </c>
      <c r="E20" s="255">
        <f>SUM(E21:E30)</f>
        <v>66</v>
      </c>
      <c r="F20" s="255">
        <f>SUM(G20:J20)</f>
        <v>80</v>
      </c>
      <c r="G20" s="255">
        <v>25</v>
      </c>
      <c r="H20" s="255">
        <v>20</v>
      </c>
      <c r="I20" s="255">
        <v>9</v>
      </c>
      <c r="J20" s="255">
        <v>26</v>
      </c>
    </row>
    <row r="21" spans="1:10" s="43" customFormat="1" ht="42" customHeight="1">
      <c r="A21" s="44" t="s">
        <v>435</v>
      </c>
      <c r="B21" s="222"/>
      <c r="C21" s="257">
        <v>13</v>
      </c>
      <c r="D21" s="256">
        <v>14</v>
      </c>
      <c r="E21" s="256">
        <v>20</v>
      </c>
      <c r="F21" s="256">
        <f t="shared" si="1"/>
        <v>20</v>
      </c>
      <c r="G21" s="256">
        <v>6</v>
      </c>
      <c r="H21" s="256">
        <v>5</v>
      </c>
      <c r="I21" s="256">
        <v>3</v>
      </c>
      <c r="J21" s="256">
        <v>6</v>
      </c>
    </row>
    <row r="22" spans="1:10" s="43" customFormat="1" ht="30" customHeight="1">
      <c r="A22" s="44" t="s">
        <v>436</v>
      </c>
      <c r="B22" s="222"/>
      <c r="C22" s="257">
        <v>9</v>
      </c>
      <c r="D22" s="256">
        <v>10</v>
      </c>
      <c r="E22" s="256">
        <v>6</v>
      </c>
      <c r="F22" s="256">
        <f t="shared" si="1"/>
        <v>9</v>
      </c>
      <c r="G22" s="256">
        <v>3</v>
      </c>
      <c r="H22" s="256">
        <v>2</v>
      </c>
      <c r="I22" s="256">
        <v>1</v>
      </c>
      <c r="J22" s="256">
        <v>3</v>
      </c>
    </row>
    <row r="23" spans="1:10" s="43" customFormat="1" ht="30" customHeight="1">
      <c r="A23" s="44" t="s">
        <v>437</v>
      </c>
      <c r="B23" s="222"/>
      <c r="C23" s="257">
        <v>1</v>
      </c>
      <c r="D23" s="256">
        <v>2</v>
      </c>
      <c r="E23" s="256">
        <v>1</v>
      </c>
      <c r="F23" s="256">
        <f t="shared" si="1"/>
        <v>1.8</v>
      </c>
      <c r="G23" s="256">
        <v>0.5</v>
      </c>
      <c r="H23" s="256">
        <v>0.5</v>
      </c>
      <c r="I23" s="256">
        <v>0.3</v>
      </c>
      <c r="J23" s="256">
        <v>0.5</v>
      </c>
    </row>
    <row r="24" spans="1:10" s="43" customFormat="1" ht="46.5" customHeight="1">
      <c r="A24" s="44" t="s">
        <v>438</v>
      </c>
      <c r="B24" s="222"/>
      <c r="C24" s="257">
        <v>17</v>
      </c>
      <c r="D24" s="256">
        <v>27</v>
      </c>
      <c r="E24" s="256">
        <v>15</v>
      </c>
      <c r="F24" s="256">
        <f t="shared" si="1"/>
        <v>22.2</v>
      </c>
      <c r="G24" s="256">
        <v>8</v>
      </c>
      <c r="H24" s="256">
        <v>4.5</v>
      </c>
      <c r="I24" s="256">
        <v>1.7</v>
      </c>
      <c r="J24" s="256">
        <v>8</v>
      </c>
    </row>
    <row r="25" spans="1:10" s="43" customFormat="1" ht="30" customHeight="1">
      <c r="A25" s="44" t="s">
        <v>439</v>
      </c>
      <c r="B25" s="222"/>
      <c r="C25" s="257">
        <v>6</v>
      </c>
      <c r="D25" s="256">
        <v>11</v>
      </c>
      <c r="E25" s="256">
        <v>4</v>
      </c>
      <c r="F25" s="256">
        <f t="shared" si="1"/>
        <v>8</v>
      </c>
      <c r="G25" s="256">
        <v>2</v>
      </c>
      <c r="H25" s="256">
        <v>2</v>
      </c>
      <c r="I25" s="256">
        <v>2</v>
      </c>
      <c r="J25" s="256">
        <v>2</v>
      </c>
    </row>
    <row r="26" spans="1:10" s="43" customFormat="1" ht="30" customHeight="1">
      <c r="A26" s="44" t="s">
        <v>440</v>
      </c>
      <c r="B26" s="222"/>
      <c r="C26" s="257">
        <v>10</v>
      </c>
      <c r="D26" s="256">
        <v>9</v>
      </c>
      <c r="E26" s="256">
        <v>12</v>
      </c>
      <c r="F26" s="256">
        <f t="shared" si="1"/>
        <v>10</v>
      </c>
      <c r="G26" s="256">
        <v>3</v>
      </c>
      <c r="H26" s="256">
        <v>3</v>
      </c>
      <c r="I26" s="256">
        <v>1</v>
      </c>
      <c r="J26" s="256">
        <v>3</v>
      </c>
    </row>
    <row r="27" spans="1:10" s="43" customFormat="1" ht="30" customHeight="1">
      <c r="A27" s="5" t="s">
        <v>530</v>
      </c>
      <c r="B27" s="222"/>
      <c r="C27" s="257">
        <v>2.1</v>
      </c>
      <c r="D27" s="256">
        <v>3</v>
      </c>
      <c r="E27" s="256">
        <v>1</v>
      </c>
      <c r="F27" s="256">
        <f t="shared" si="1"/>
        <v>3</v>
      </c>
      <c r="G27" s="256">
        <v>1</v>
      </c>
      <c r="H27" s="256">
        <v>1</v>
      </c>
      <c r="I27" s="256"/>
      <c r="J27" s="256">
        <v>1</v>
      </c>
    </row>
    <row r="28" spans="1:10" s="43" customFormat="1" ht="30" customHeight="1">
      <c r="A28" s="44" t="s">
        <v>441</v>
      </c>
      <c r="B28" s="222"/>
      <c r="C28" s="257">
        <v>10</v>
      </c>
      <c r="D28" s="256">
        <v>2</v>
      </c>
      <c r="E28" s="256">
        <v>1</v>
      </c>
      <c r="F28" s="256">
        <f t="shared" si="1"/>
        <v>2</v>
      </c>
      <c r="G28" s="256"/>
      <c r="H28" s="256">
        <v>1</v>
      </c>
      <c r="I28" s="256"/>
      <c r="J28" s="256">
        <v>1</v>
      </c>
    </row>
    <row r="29" spans="1:10" s="43" customFormat="1" ht="30" customHeight="1">
      <c r="A29" s="44" t="s">
        <v>493</v>
      </c>
      <c r="B29" s="222"/>
      <c r="C29" s="257"/>
      <c r="D29" s="256"/>
      <c r="E29" s="256">
        <v>4</v>
      </c>
      <c r="F29" s="256"/>
      <c r="G29" s="256"/>
      <c r="H29" s="256"/>
      <c r="I29" s="256"/>
      <c r="J29" s="256"/>
    </row>
    <row r="30" spans="1:10" s="43" customFormat="1" ht="30" customHeight="1">
      <c r="A30" s="5" t="s">
        <v>529</v>
      </c>
      <c r="B30" s="222"/>
      <c r="C30" s="257"/>
      <c r="D30" s="256">
        <v>3</v>
      </c>
      <c r="E30" s="256">
        <v>2</v>
      </c>
      <c r="F30" s="256">
        <f>SUM(G30:J30)</f>
        <v>3</v>
      </c>
      <c r="G30" s="256">
        <v>1</v>
      </c>
      <c r="H30" s="256">
        <v>1</v>
      </c>
      <c r="I30" s="256"/>
      <c r="J30" s="256">
        <v>1</v>
      </c>
    </row>
    <row r="31" spans="1:10" s="43" customFormat="1" ht="30" customHeight="1">
      <c r="A31" s="206" t="s">
        <v>494</v>
      </c>
      <c r="B31" s="218">
        <v>1086</v>
      </c>
      <c r="C31" s="255">
        <f>C32+C34</f>
        <v>8</v>
      </c>
      <c r="D31" s="255">
        <f t="shared" ref="D31" si="2">D32+D33</f>
        <v>4</v>
      </c>
      <c r="E31" s="255">
        <f>E32+E33</f>
        <v>86</v>
      </c>
      <c r="F31" s="255">
        <f t="shared" ref="F31:J31" si="3">F32+F33</f>
        <v>7</v>
      </c>
      <c r="G31" s="255">
        <f t="shared" si="3"/>
        <v>3</v>
      </c>
      <c r="H31" s="255">
        <f t="shared" si="3"/>
        <v>1</v>
      </c>
      <c r="I31" s="255">
        <f t="shared" si="3"/>
        <v>1</v>
      </c>
      <c r="J31" s="255">
        <f t="shared" si="3"/>
        <v>2</v>
      </c>
    </row>
    <row r="32" spans="1:10" s="43" customFormat="1" ht="39.75" customHeight="1">
      <c r="A32" s="5" t="s">
        <v>537</v>
      </c>
      <c r="B32" s="218"/>
      <c r="C32" s="257"/>
      <c r="D32" s="256"/>
      <c r="E32" s="256">
        <v>45</v>
      </c>
      <c r="F32" s="274"/>
      <c r="G32" s="274"/>
      <c r="H32" s="274"/>
      <c r="I32" s="274"/>
      <c r="J32" s="274"/>
    </row>
    <row r="33" spans="1:10" s="43" customFormat="1" ht="30" customHeight="1">
      <c r="A33" s="292" t="s">
        <v>524</v>
      </c>
      <c r="B33" s="218"/>
      <c r="C33" s="257"/>
      <c r="D33" s="256">
        <v>4</v>
      </c>
      <c r="E33" s="256">
        <v>41</v>
      </c>
      <c r="F33" s="256">
        <v>7</v>
      </c>
      <c r="G33" s="256">
        <v>3</v>
      </c>
      <c r="H33" s="256">
        <v>1</v>
      </c>
      <c r="I33" s="256">
        <v>1</v>
      </c>
      <c r="J33" s="256">
        <v>2</v>
      </c>
    </row>
    <row r="34" spans="1:10" s="43" customFormat="1" ht="30" customHeight="1">
      <c r="A34" s="275" t="s">
        <v>498</v>
      </c>
      <c r="B34" s="218"/>
      <c r="C34" s="257">
        <v>8</v>
      </c>
      <c r="D34" s="256"/>
      <c r="E34" s="256"/>
      <c r="F34" s="256"/>
      <c r="G34" s="256"/>
      <c r="H34" s="256"/>
      <c r="I34" s="256"/>
      <c r="J34" s="256"/>
    </row>
    <row r="35" spans="1:10" s="43" customFormat="1" ht="30" customHeight="1">
      <c r="A35" s="219" t="s">
        <v>248</v>
      </c>
      <c r="B35" s="218">
        <v>1073</v>
      </c>
      <c r="C35" s="255">
        <f t="shared" ref="C35:D35" si="4">C36+C37+C38</f>
        <v>5</v>
      </c>
      <c r="D35" s="255">
        <f t="shared" si="4"/>
        <v>7</v>
      </c>
      <c r="E35" s="255">
        <f>E36+E37+E38</f>
        <v>22</v>
      </c>
      <c r="F35" s="255">
        <f t="shared" ref="F35:J35" si="5">F36+F37+F38</f>
        <v>9</v>
      </c>
      <c r="G35" s="255">
        <f t="shared" si="5"/>
        <v>3</v>
      </c>
      <c r="H35" s="255">
        <f t="shared" si="5"/>
        <v>2</v>
      </c>
      <c r="I35" s="255">
        <f t="shared" si="5"/>
        <v>1</v>
      </c>
      <c r="J35" s="255">
        <f t="shared" si="5"/>
        <v>3</v>
      </c>
    </row>
    <row r="36" spans="1:10" s="43" customFormat="1" ht="30" customHeight="1">
      <c r="A36" s="276" t="s">
        <v>497</v>
      </c>
      <c r="B36" s="218"/>
      <c r="C36" s="257"/>
      <c r="D36" s="256"/>
      <c r="E36" s="256">
        <v>6</v>
      </c>
      <c r="F36" s="256"/>
      <c r="G36" s="256"/>
      <c r="H36" s="256"/>
      <c r="I36" s="256"/>
      <c r="J36" s="256"/>
    </row>
    <row r="37" spans="1:10" s="43" customFormat="1" ht="30" customHeight="1">
      <c r="A37" s="276" t="s">
        <v>495</v>
      </c>
      <c r="B37" s="218"/>
      <c r="C37" s="257"/>
      <c r="D37" s="256"/>
      <c r="E37" s="256">
        <v>3</v>
      </c>
      <c r="F37" s="256"/>
      <c r="G37" s="256"/>
      <c r="H37" s="256"/>
      <c r="I37" s="256"/>
      <c r="J37" s="256"/>
    </row>
    <row r="38" spans="1:10" s="43" customFormat="1" ht="30" customHeight="1">
      <c r="A38" s="275" t="s">
        <v>496</v>
      </c>
      <c r="B38" s="218"/>
      <c r="C38" s="257">
        <v>5</v>
      </c>
      <c r="D38" s="256">
        <v>7</v>
      </c>
      <c r="E38" s="256">
        <v>13</v>
      </c>
      <c r="F38" s="256">
        <v>9</v>
      </c>
      <c r="G38" s="256">
        <v>3</v>
      </c>
      <c r="H38" s="256">
        <v>2</v>
      </c>
      <c r="I38" s="256">
        <v>1</v>
      </c>
      <c r="J38" s="256">
        <v>3</v>
      </c>
    </row>
    <row r="39" spans="1:10" s="43" customFormat="1" ht="30" customHeight="1"/>
    <row r="40" spans="1:10" ht="54.75" customHeight="1">
      <c r="A40" s="207"/>
      <c r="B40" s="208"/>
      <c r="C40" s="209"/>
      <c r="D40" s="210"/>
      <c r="E40" s="210"/>
      <c r="F40" s="210"/>
      <c r="G40" s="210"/>
      <c r="H40" s="210"/>
    </row>
    <row r="41" spans="1:10" ht="24.75" customHeight="1">
      <c r="A41" s="200" t="s">
        <v>365</v>
      </c>
      <c r="B41" s="22"/>
      <c r="C41" s="357" t="s">
        <v>86</v>
      </c>
      <c r="D41" s="357"/>
      <c r="E41" s="215"/>
      <c r="F41" s="211"/>
      <c r="G41" s="358" t="s">
        <v>444</v>
      </c>
      <c r="H41" s="359"/>
      <c r="I41" s="359"/>
    </row>
    <row r="42" spans="1:10">
      <c r="A42" s="38" t="s">
        <v>375</v>
      </c>
      <c r="B42" s="37"/>
      <c r="C42" s="360" t="s">
        <v>420</v>
      </c>
      <c r="D42" s="360"/>
      <c r="E42" s="216"/>
      <c r="F42" s="37"/>
      <c r="G42" s="361" t="s">
        <v>83</v>
      </c>
      <c r="H42" s="361"/>
      <c r="I42" s="361"/>
    </row>
    <row r="43" spans="1:10">
      <c r="A43" s="207"/>
      <c r="B43" s="208"/>
      <c r="C43" s="209"/>
      <c r="D43" s="210"/>
      <c r="E43" s="210"/>
      <c r="F43" s="210"/>
      <c r="G43" s="210"/>
      <c r="H43" s="210"/>
    </row>
    <row r="44" spans="1:10">
      <c r="A44" s="207"/>
      <c r="B44" s="208"/>
      <c r="C44" s="209"/>
      <c r="D44" s="210"/>
      <c r="E44" s="210"/>
      <c r="F44" s="210"/>
      <c r="G44" s="210"/>
      <c r="H44" s="210"/>
    </row>
    <row r="45" spans="1:10">
      <c r="A45" s="207"/>
      <c r="B45" s="208"/>
      <c r="C45" s="209"/>
      <c r="D45" s="210"/>
      <c r="E45" s="210"/>
      <c r="F45" s="210"/>
      <c r="G45" s="210"/>
      <c r="H45" s="210"/>
    </row>
    <row r="46" spans="1:10">
      <c r="A46" s="207"/>
      <c r="B46" s="208"/>
      <c r="C46" s="209"/>
      <c r="D46" s="210"/>
      <c r="E46" s="210"/>
      <c r="F46" s="210"/>
      <c r="G46" s="210"/>
      <c r="H46" s="210"/>
    </row>
    <row r="47" spans="1:10">
      <c r="A47" s="207"/>
      <c r="B47" s="208"/>
      <c r="C47" s="209"/>
      <c r="D47" s="210"/>
      <c r="E47" s="210"/>
      <c r="F47" s="210"/>
      <c r="G47" s="210"/>
      <c r="H47" s="210"/>
    </row>
    <row r="48" spans="1:10">
      <c r="A48" s="207"/>
      <c r="B48" s="208"/>
      <c r="C48" s="209"/>
      <c r="D48" s="210"/>
      <c r="E48" s="210"/>
      <c r="F48" s="210"/>
      <c r="G48" s="210"/>
      <c r="H48" s="210"/>
    </row>
    <row r="49" spans="1:8">
      <c r="A49" s="207"/>
      <c r="B49" s="208"/>
      <c r="C49" s="209"/>
      <c r="D49" s="210"/>
      <c r="E49" s="210"/>
      <c r="F49" s="210"/>
      <c r="G49" s="210"/>
      <c r="H49" s="210"/>
    </row>
    <row r="50" spans="1:8">
      <c r="A50" s="207"/>
      <c r="B50" s="208"/>
      <c r="C50" s="209"/>
      <c r="D50" s="210"/>
      <c r="E50" s="210"/>
      <c r="F50" s="210"/>
      <c r="G50" s="210"/>
      <c r="H50" s="210"/>
    </row>
    <row r="51" spans="1:8">
      <c r="A51" s="207"/>
      <c r="B51" s="208"/>
      <c r="C51" s="209"/>
      <c r="D51" s="210"/>
      <c r="E51" s="210"/>
      <c r="F51" s="210"/>
      <c r="G51" s="210"/>
      <c r="H51" s="210"/>
    </row>
    <row r="52" spans="1:8">
      <c r="A52" s="207"/>
      <c r="B52" s="208"/>
      <c r="C52" s="209"/>
      <c r="D52" s="210"/>
      <c r="E52" s="210"/>
      <c r="F52" s="210"/>
      <c r="G52" s="210"/>
      <c r="H52" s="210"/>
    </row>
    <row r="53" spans="1:8">
      <c r="A53" s="207"/>
      <c r="B53" s="208"/>
      <c r="C53" s="209"/>
      <c r="D53" s="210"/>
      <c r="E53" s="210"/>
      <c r="F53" s="210"/>
      <c r="G53" s="210"/>
      <c r="H53" s="210"/>
    </row>
    <row r="54" spans="1:8">
      <c r="A54" s="207"/>
      <c r="B54" s="208"/>
      <c r="C54" s="209"/>
      <c r="D54" s="210"/>
      <c r="E54" s="210"/>
      <c r="F54" s="210"/>
      <c r="G54" s="210"/>
      <c r="H54" s="210"/>
    </row>
    <row r="55" spans="1:8">
      <c r="A55" s="207"/>
      <c r="B55" s="208"/>
      <c r="C55" s="209"/>
      <c r="D55" s="210"/>
      <c r="E55" s="210"/>
      <c r="F55" s="210"/>
      <c r="G55" s="210"/>
      <c r="H55" s="210"/>
    </row>
    <row r="56" spans="1:8">
      <c r="A56" s="207"/>
      <c r="B56" s="208"/>
      <c r="C56" s="209"/>
      <c r="D56" s="210"/>
      <c r="E56" s="210"/>
      <c r="F56" s="210"/>
      <c r="G56" s="210"/>
      <c r="H56" s="210"/>
    </row>
    <row r="57" spans="1:8">
      <c r="A57" s="207"/>
      <c r="B57" s="208"/>
      <c r="C57" s="209"/>
      <c r="D57" s="210"/>
      <c r="E57" s="210"/>
      <c r="F57" s="210"/>
      <c r="G57" s="210"/>
      <c r="H57" s="210"/>
    </row>
    <row r="58" spans="1:8">
      <c r="A58" s="207"/>
      <c r="B58" s="208"/>
      <c r="C58" s="209"/>
      <c r="D58" s="210"/>
      <c r="E58" s="210"/>
      <c r="F58" s="210"/>
      <c r="G58" s="210"/>
      <c r="H58" s="210"/>
    </row>
    <row r="59" spans="1:8">
      <c r="A59" s="207"/>
      <c r="B59" s="208"/>
      <c r="C59" s="209"/>
      <c r="D59" s="210"/>
      <c r="E59" s="210"/>
      <c r="F59" s="210"/>
      <c r="G59" s="210"/>
      <c r="H59" s="210"/>
    </row>
    <row r="60" spans="1:8">
      <c r="A60" s="207"/>
      <c r="B60" s="208"/>
      <c r="C60" s="209"/>
      <c r="D60" s="210"/>
      <c r="E60" s="210"/>
      <c r="F60" s="210"/>
      <c r="G60" s="210"/>
      <c r="H60" s="210"/>
    </row>
    <row r="61" spans="1:8">
      <c r="A61" s="207"/>
      <c r="B61" s="208"/>
      <c r="C61" s="209"/>
      <c r="D61" s="210"/>
      <c r="E61" s="210"/>
      <c r="F61" s="210"/>
      <c r="G61" s="210"/>
      <c r="H61" s="210"/>
    </row>
    <row r="62" spans="1:8">
      <c r="A62" s="207"/>
      <c r="B62" s="208"/>
      <c r="C62" s="209"/>
      <c r="D62" s="210"/>
      <c r="E62" s="210"/>
      <c r="F62" s="210"/>
      <c r="G62" s="210"/>
      <c r="H62" s="210"/>
    </row>
    <row r="63" spans="1:8">
      <c r="A63" s="207"/>
      <c r="B63" s="208"/>
      <c r="C63" s="209"/>
      <c r="D63" s="210"/>
      <c r="E63" s="210"/>
      <c r="F63" s="210"/>
      <c r="G63" s="210"/>
      <c r="H63" s="210"/>
    </row>
    <row r="64" spans="1:8">
      <c r="A64" s="207"/>
      <c r="B64" s="208"/>
      <c r="C64" s="209"/>
      <c r="D64" s="210"/>
      <c r="E64" s="210"/>
      <c r="F64" s="210"/>
      <c r="G64" s="210"/>
      <c r="H64" s="210"/>
    </row>
    <row r="65" spans="1:8">
      <c r="A65" s="207"/>
      <c r="B65" s="208"/>
      <c r="C65" s="209"/>
      <c r="D65" s="210"/>
      <c r="E65" s="210"/>
      <c r="F65" s="210"/>
      <c r="G65" s="210"/>
      <c r="H65" s="210"/>
    </row>
    <row r="66" spans="1:8">
      <c r="A66" s="207"/>
      <c r="B66" s="208"/>
      <c r="C66" s="209"/>
      <c r="D66" s="210"/>
      <c r="E66" s="210"/>
      <c r="F66" s="210"/>
      <c r="G66" s="210"/>
      <c r="H66" s="210"/>
    </row>
    <row r="67" spans="1:8">
      <c r="A67" s="207"/>
      <c r="B67" s="208"/>
      <c r="C67" s="209"/>
      <c r="D67" s="210"/>
      <c r="E67" s="210"/>
      <c r="F67" s="210"/>
      <c r="G67" s="210"/>
      <c r="H67" s="210"/>
    </row>
    <row r="68" spans="1:8">
      <c r="A68" s="207"/>
      <c r="B68" s="208"/>
      <c r="C68" s="209"/>
      <c r="D68" s="210"/>
      <c r="E68" s="210"/>
      <c r="F68" s="210"/>
      <c r="G68" s="210"/>
      <c r="H68" s="210"/>
    </row>
    <row r="69" spans="1:8">
      <c r="A69" s="207"/>
      <c r="B69" s="208"/>
      <c r="C69" s="209"/>
      <c r="D69" s="210"/>
      <c r="E69" s="210"/>
      <c r="F69" s="210"/>
      <c r="G69" s="210"/>
      <c r="H69" s="210"/>
    </row>
    <row r="70" spans="1:8">
      <c r="A70" s="207"/>
      <c r="B70" s="208"/>
      <c r="C70" s="209"/>
      <c r="D70" s="210"/>
      <c r="E70" s="210"/>
      <c r="F70" s="210"/>
      <c r="G70" s="210"/>
      <c r="H70" s="210"/>
    </row>
    <row r="71" spans="1:8">
      <c r="A71" s="207"/>
      <c r="B71" s="208"/>
      <c r="C71" s="209"/>
      <c r="D71" s="210"/>
      <c r="E71" s="210"/>
      <c r="F71" s="210"/>
      <c r="G71" s="210"/>
      <c r="H71" s="210"/>
    </row>
    <row r="72" spans="1:8">
      <c r="A72" s="207"/>
      <c r="B72" s="208"/>
      <c r="C72" s="209"/>
      <c r="D72" s="210"/>
      <c r="E72" s="210"/>
      <c r="F72" s="210"/>
      <c r="G72" s="210"/>
      <c r="H72" s="210"/>
    </row>
    <row r="73" spans="1:8">
      <c r="A73" s="207"/>
      <c r="B73" s="208"/>
      <c r="C73" s="209"/>
      <c r="D73" s="210"/>
      <c r="E73" s="210"/>
      <c r="F73" s="210"/>
      <c r="G73" s="210"/>
      <c r="H73" s="210"/>
    </row>
    <row r="74" spans="1:8">
      <c r="A74" s="207"/>
      <c r="C74" s="42"/>
      <c r="D74" s="212"/>
      <c r="E74" s="212"/>
      <c r="F74" s="212"/>
      <c r="G74" s="212"/>
      <c r="H74" s="212"/>
    </row>
    <row r="75" spans="1:8">
      <c r="A75" s="213"/>
      <c r="C75" s="42"/>
      <c r="D75" s="212"/>
      <c r="E75" s="212"/>
      <c r="F75" s="212"/>
      <c r="G75" s="212"/>
      <c r="H75" s="212"/>
    </row>
    <row r="76" spans="1:8">
      <c r="A76" s="213"/>
      <c r="C76" s="42"/>
      <c r="D76" s="212"/>
      <c r="E76" s="212"/>
      <c r="F76" s="212"/>
      <c r="G76" s="212"/>
      <c r="H76" s="212"/>
    </row>
    <row r="77" spans="1:8">
      <c r="A77" s="213"/>
      <c r="C77" s="42"/>
      <c r="D77" s="212"/>
      <c r="E77" s="212"/>
      <c r="F77" s="212"/>
      <c r="G77" s="212"/>
      <c r="H77" s="212"/>
    </row>
    <row r="78" spans="1:8">
      <c r="A78" s="213"/>
      <c r="C78" s="42"/>
      <c r="D78" s="212"/>
      <c r="E78" s="212"/>
      <c r="F78" s="212"/>
      <c r="G78" s="212"/>
      <c r="H78" s="212"/>
    </row>
    <row r="79" spans="1:8">
      <c r="A79" s="213"/>
      <c r="C79" s="42"/>
      <c r="D79" s="212"/>
      <c r="E79" s="212"/>
      <c r="F79" s="212"/>
      <c r="G79" s="212"/>
      <c r="H79" s="212"/>
    </row>
    <row r="80" spans="1:8">
      <c r="A80" s="213"/>
      <c r="C80" s="42"/>
      <c r="D80" s="212"/>
      <c r="E80" s="212"/>
      <c r="F80" s="212"/>
      <c r="G80" s="212"/>
      <c r="H80" s="212"/>
    </row>
    <row r="81" spans="1:8">
      <c r="A81" s="213"/>
      <c r="C81" s="42"/>
      <c r="D81" s="212"/>
      <c r="E81" s="212"/>
      <c r="F81" s="212"/>
      <c r="G81" s="212"/>
      <c r="H81" s="212"/>
    </row>
    <row r="82" spans="1:8">
      <c r="A82" s="213"/>
      <c r="C82" s="42"/>
      <c r="D82" s="212"/>
      <c r="E82" s="212"/>
      <c r="F82" s="212"/>
      <c r="G82" s="212"/>
      <c r="H82" s="212"/>
    </row>
    <row r="83" spans="1:8">
      <c r="A83" s="213"/>
      <c r="C83" s="42"/>
      <c r="D83" s="212"/>
      <c r="E83" s="212"/>
      <c r="F83" s="212"/>
      <c r="G83" s="212"/>
      <c r="H83" s="212"/>
    </row>
    <row r="84" spans="1:8">
      <c r="A84" s="213"/>
      <c r="C84" s="42"/>
      <c r="D84" s="212"/>
      <c r="E84" s="212"/>
      <c r="F84" s="212"/>
      <c r="G84" s="212"/>
      <c r="H84" s="212"/>
    </row>
    <row r="85" spans="1:8">
      <c r="A85" s="213"/>
      <c r="C85" s="42"/>
      <c r="D85" s="212"/>
      <c r="E85" s="212"/>
      <c r="F85" s="212"/>
      <c r="G85" s="212"/>
      <c r="H85" s="212"/>
    </row>
    <row r="86" spans="1:8">
      <c r="A86" s="213"/>
      <c r="C86" s="42"/>
      <c r="D86" s="212"/>
      <c r="E86" s="212"/>
      <c r="F86" s="212"/>
      <c r="G86" s="212"/>
      <c r="H86" s="212"/>
    </row>
    <row r="87" spans="1:8">
      <c r="A87" s="213"/>
      <c r="C87" s="42"/>
      <c r="D87" s="212"/>
      <c r="E87" s="212"/>
      <c r="F87" s="212"/>
      <c r="G87" s="212"/>
      <c r="H87" s="212"/>
    </row>
    <row r="88" spans="1:8">
      <c r="A88" s="213"/>
      <c r="C88" s="42"/>
      <c r="D88" s="212"/>
      <c r="E88" s="212"/>
      <c r="F88" s="212"/>
      <c r="G88" s="212"/>
      <c r="H88" s="212"/>
    </row>
    <row r="89" spans="1:8">
      <c r="A89" s="213"/>
      <c r="C89" s="42"/>
      <c r="D89" s="212"/>
      <c r="E89" s="212"/>
      <c r="F89" s="212"/>
      <c r="G89" s="212"/>
      <c r="H89" s="212"/>
    </row>
    <row r="90" spans="1:8">
      <c r="A90" s="213"/>
      <c r="C90" s="42"/>
      <c r="D90" s="212"/>
      <c r="E90" s="212"/>
      <c r="F90" s="212"/>
      <c r="G90" s="212"/>
      <c r="H90" s="212"/>
    </row>
    <row r="91" spans="1:8">
      <c r="A91" s="213"/>
      <c r="C91" s="42"/>
      <c r="D91" s="212"/>
      <c r="E91" s="212"/>
      <c r="F91" s="212"/>
      <c r="G91" s="212"/>
      <c r="H91" s="212"/>
    </row>
    <row r="92" spans="1:8">
      <c r="A92" s="213"/>
      <c r="C92" s="42"/>
      <c r="D92" s="212"/>
      <c r="E92" s="212"/>
      <c r="F92" s="212"/>
      <c r="G92" s="212"/>
      <c r="H92" s="212"/>
    </row>
    <row r="93" spans="1:8">
      <c r="A93" s="213"/>
      <c r="C93" s="42"/>
      <c r="D93" s="212"/>
      <c r="E93" s="212"/>
      <c r="F93" s="212"/>
      <c r="G93" s="212"/>
      <c r="H93" s="212"/>
    </row>
    <row r="94" spans="1:8">
      <c r="A94" s="213"/>
      <c r="C94" s="42"/>
      <c r="D94" s="212"/>
      <c r="E94" s="212"/>
      <c r="F94" s="212"/>
      <c r="G94" s="212"/>
      <c r="H94" s="212"/>
    </row>
    <row r="95" spans="1:8">
      <c r="A95" s="213"/>
      <c r="C95" s="42"/>
      <c r="D95" s="212"/>
      <c r="E95" s="212"/>
      <c r="F95" s="212"/>
      <c r="G95" s="212"/>
      <c r="H95" s="212"/>
    </row>
    <row r="96" spans="1:8">
      <c r="A96" s="213"/>
      <c r="C96" s="42"/>
      <c r="D96" s="212"/>
      <c r="E96" s="212"/>
      <c r="F96" s="212"/>
      <c r="G96" s="212"/>
      <c r="H96" s="212"/>
    </row>
    <row r="97" spans="1:1">
      <c r="A97" s="213"/>
    </row>
    <row r="98" spans="1:1">
      <c r="A98" s="214"/>
    </row>
    <row r="99" spans="1:1">
      <c r="A99" s="214"/>
    </row>
    <row r="100" spans="1:1">
      <c r="A100" s="214"/>
    </row>
    <row r="101" spans="1:1">
      <c r="A101" s="214"/>
    </row>
    <row r="102" spans="1:1">
      <c r="A102" s="214"/>
    </row>
    <row r="103" spans="1:1">
      <c r="A103" s="214"/>
    </row>
    <row r="104" spans="1:1">
      <c r="A104" s="214"/>
    </row>
    <row r="105" spans="1:1">
      <c r="A105" s="214"/>
    </row>
    <row r="106" spans="1:1">
      <c r="A106" s="214"/>
    </row>
    <row r="107" spans="1:1">
      <c r="A107" s="214"/>
    </row>
    <row r="108" spans="1:1">
      <c r="A108" s="214"/>
    </row>
    <row r="109" spans="1:1">
      <c r="A109" s="214"/>
    </row>
    <row r="110" spans="1:1">
      <c r="A110" s="214"/>
    </row>
    <row r="111" spans="1:1">
      <c r="A111" s="214"/>
    </row>
    <row r="112" spans="1:1">
      <c r="A112" s="214"/>
    </row>
    <row r="113" spans="1:1">
      <c r="A113" s="214"/>
    </row>
    <row r="114" spans="1:1">
      <c r="A114" s="214"/>
    </row>
    <row r="115" spans="1:1">
      <c r="A115" s="214"/>
    </row>
    <row r="116" spans="1:1">
      <c r="A116" s="214"/>
    </row>
    <row r="117" spans="1:1">
      <c r="A117" s="214"/>
    </row>
    <row r="118" spans="1:1">
      <c r="A118" s="214"/>
    </row>
    <row r="119" spans="1:1">
      <c r="A119" s="214"/>
    </row>
    <row r="120" spans="1:1">
      <c r="A120" s="214"/>
    </row>
    <row r="121" spans="1:1">
      <c r="A121" s="214"/>
    </row>
    <row r="122" spans="1:1">
      <c r="A122" s="214"/>
    </row>
    <row r="123" spans="1:1">
      <c r="A123" s="214"/>
    </row>
    <row r="124" spans="1:1">
      <c r="A124" s="214"/>
    </row>
    <row r="125" spans="1:1">
      <c r="A125" s="214"/>
    </row>
    <row r="126" spans="1:1">
      <c r="A126" s="214"/>
    </row>
    <row r="127" spans="1:1">
      <c r="A127" s="214"/>
    </row>
    <row r="128" spans="1:1">
      <c r="A128" s="214"/>
    </row>
    <row r="129" spans="1:1">
      <c r="A129" s="214"/>
    </row>
    <row r="130" spans="1:1">
      <c r="A130" s="214"/>
    </row>
    <row r="131" spans="1:1">
      <c r="A131" s="214"/>
    </row>
    <row r="132" spans="1:1">
      <c r="A132" s="214"/>
    </row>
    <row r="133" spans="1:1">
      <c r="A133" s="214"/>
    </row>
    <row r="134" spans="1:1">
      <c r="A134" s="214"/>
    </row>
    <row r="135" spans="1:1">
      <c r="A135" s="214"/>
    </row>
    <row r="136" spans="1:1">
      <c r="A136" s="214"/>
    </row>
    <row r="137" spans="1:1">
      <c r="A137" s="214"/>
    </row>
    <row r="138" spans="1:1">
      <c r="A138" s="214"/>
    </row>
    <row r="139" spans="1:1">
      <c r="A139" s="214"/>
    </row>
    <row r="140" spans="1:1">
      <c r="A140" s="214"/>
    </row>
    <row r="141" spans="1:1">
      <c r="A141" s="214"/>
    </row>
    <row r="142" spans="1:1">
      <c r="A142" s="214"/>
    </row>
    <row r="143" spans="1:1">
      <c r="A143" s="214"/>
    </row>
    <row r="144" spans="1:1">
      <c r="A144" s="214"/>
    </row>
    <row r="145" spans="1:1">
      <c r="A145" s="214"/>
    </row>
    <row r="146" spans="1:1">
      <c r="A146" s="214"/>
    </row>
    <row r="147" spans="1:1">
      <c r="A147" s="214"/>
    </row>
    <row r="148" spans="1:1">
      <c r="A148" s="214"/>
    </row>
    <row r="149" spans="1:1">
      <c r="A149" s="214"/>
    </row>
    <row r="150" spans="1:1">
      <c r="A150" s="214"/>
    </row>
    <row r="151" spans="1:1">
      <c r="A151" s="214"/>
    </row>
    <row r="152" spans="1:1">
      <c r="A152" s="214"/>
    </row>
    <row r="153" spans="1:1">
      <c r="A153" s="214"/>
    </row>
    <row r="154" spans="1:1">
      <c r="A154" s="214"/>
    </row>
    <row r="155" spans="1:1">
      <c r="A155" s="214"/>
    </row>
    <row r="156" spans="1:1">
      <c r="A156" s="214"/>
    </row>
    <row r="157" spans="1:1">
      <c r="A157" s="214"/>
    </row>
    <row r="158" spans="1:1">
      <c r="A158" s="214"/>
    </row>
    <row r="159" spans="1:1">
      <c r="A159" s="214"/>
    </row>
    <row r="160" spans="1:1">
      <c r="A160" s="214"/>
    </row>
    <row r="161" spans="1:1">
      <c r="A161" s="214"/>
    </row>
    <row r="162" spans="1:1">
      <c r="A162" s="214"/>
    </row>
    <row r="163" spans="1:1">
      <c r="A163" s="214"/>
    </row>
    <row r="164" spans="1:1">
      <c r="A164" s="214"/>
    </row>
    <row r="165" spans="1:1">
      <c r="A165" s="214"/>
    </row>
    <row r="166" spans="1:1">
      <c r="A166" s="214"/>
    </row>
    <row r="167" spans="1:1">
      <c r="A167" s="214"/>
    </row>
    <row r="168" spans="1:1">
      <c r="A168" s="214"/>
    </row>
    <row r="169" spans="1:1">
      <c r="A169" s="214"/>
    </row>
    <row r="170" spans="1:1">
      <c r="A170" s="214"/>
    </row>
    <row r="171" spans="1:1">
      <c r="A171" s="214"/>
    </row>
    <row r="172" spans="1:1">
      <c r="A172" s="214"/>
    </row>
    <row r="173" spans="1:1">
      <c r="A173" s="214"/>
    </row>
    <row r="174" spans="1:1">
      <c r="A174" s="214"/>
    </row>
    <row r="175" spans="1:1">
      <c r="A175" s="214"/>
    </row>
    <row r="176" spans="1:1">
      <c r="A176" s="214"/>
    </row>
    <row r="177" spans="1:1">
      <c r="A177" s="214"/>
    </row>
    <row r="178" spans="1:1">
      <c r="A178" s="214"/>
    </row>
    <row r="179" spans="1:1">
      <c r="A179" s="214"/>
    </row>
    <row r="180" spans="1:1">
      <c r="A180" s="214"/>
    </row>
    <row r="181" spans="1:1">
      <c r="A181" s="214"/>
    </row>
    <row r="182" spans="1:1">
      <c r="A182" s="214"/>
    </row>
    <row r="183" spans="1:1">
      <c r="A183" s="214"/>
    </row>
    <row r="184" spans="1:1">
      <c r="A184" s="214"/>
    </row>
    <row r="185" spans="1:1">
      <c r="A185" s="214"/>
    </row>
    <row r="186" spans="1:1">
      <c r="A186" s="214"/>
    </row>
    <row r="187" spans="1:1">
      <c r="A187" s="214"/>
    </row>
    <row r="188" spans="1:1">
      <c r="A188" s="214"/>
    </row>
    <row r="189" spans="1:1">
      <c r="A189" s="214"/>
    </row>
    <row r="190" spans="1:1">
      <c r="A190" s="214"/>
    </row>
    <row r="191" spans="1:1">
      <c r="A191" s="214"/>
    </row>
    <row r="192" spans="1:1">
      <c r="A192" s="214"/>
    </row>
    <row r="193" spans="1:1">
      <c r="A193" s="214"/>
    </row>
    <row r="194" spans="1:1">
      <c r="A194" s="214"/>
    </row>
    <row r="195" spans="1:1">
      <c r="A195" s="214"/>
    </row>
    <row r="196" spans="1:1">
      <c r="A196" s="214"/>
    </row>
    <row r="197" spans="1:1">
      <c r="A197" s="214"/>
    </row>
    <row r="198" spans="1:1">
      <c r="A198" s="214"/>
    </row>
    <row r="199" spans="1:1">
      <c r="A199" s="214"/>
    </row>
    <row r="200" spans="1:1">
      <c r="A200" s="214"/>
    </row>
    <row r="201" spans="1:1">
      <c r="A201" s="214"/>
    </row>
    <row r="202" spans="1:1">
      <c r="A202" s="214"/>
    </row>
    <row r="203" spans="1:1">
      <c r="A203" s="214"/>
    </row>
    <row r="204" spans="1:1">
      <c r="A204" s="214"/>
    </row>
    <row r="205" spans="1:1">
      <c r="A205" s="214"/>
    </row>
    <row r="206" spans="1:1">
      <c r="A206" s="214"/>
    </row>
    <row r="207" spans="1:1">
      <c r="A207" s="214"/>
    </row>
    <row r="208" spans="1:1">
      <c r="A208" s="214"/>
    </row>
    <row r="209" spans="1:1">
      <c r="A209" s="214"/>
    </row>
    <row r="210" spans="1:1">
      <c r="A210" s="214"/>
    </row>
    <row r="211" spans="1:1">
      <c r="A211" s="214"/>
    </row>
    <row r="212" spans="1:1">
      <c r="A212" s="214"/>
    </row>
    <row r="213" spans="1:1">
      <c r="A213" s="214"/>
    </row>
    <row r="214" spans="1:1">
      <c r="A214" s="214"/>
    </row>
    <row r="215" spans="1:1">
      <c r="A215" s="214"/>
    </row>
    <row r="216" spans="1:1">
      <c r="A216" s="214"/>
    </row>
    <row r="217" spans="1:1">
      <c r="A217" s="214"/>
    </row>
    <row r="218" spans="1:1">
      <c r="A218" s="214"/>
    </row>
    <row r="219" spans="1:1">
      <c r="A219" s="214"/>
    </row>
    <row r="220" spans="1:1">
      <c r="A220" s="214"/>
    </row>
    <row r="221" spans="1:1">
      <c r="A221" s="214"/>
    </row>
    <row r="222" spans="1:1">
      <c r="A222" s="214"/>
    </row>
    <row r="223" spans="1:1">
      <c r="A223" s="214"/>
    </row>
    <row r="224" spans="1:1">
      <c r="A224" s="214"/>
    </row>
    <row r="225" spans="1:1">
      <c r="A225" s="214"/>
    </row>
    <row r="226" spans="1:1">
      <c r="A226" s="214"/>
    </row>
    <row r="227" spans="1:1">
      <c r="A227" s="214"/>
    </row>
    <row r="228" spans="1:1">
      <c r="A228" s="214"/>
    </row>
    <row r="229" spans="1:1">
      <c r="A229" s="214"/>
    </row>
    <row r="230" spans="1:1">
      <c r="A230" s="214"/>
    </row>
    <row r="231" spans="1:1">
      <c r="A231" s="214"/>
    </row>
    <row r="232" spans="1:1">
      <c r="A232" s="214"/>
    </row>
    <row r="233" spans="1:1">
      <c r="A233" s="214"/>
    </row>
    <row r="234" spans="1:1">
      <c r="A234" s="214"/>
    </row>
    <row r="235" spans="1:1">
      <c r="A235" s="214"/>
    </row>
    <row r="236" spans="1:1">
      <c r="A236" s="214"/>
    </row>
    <row r="237" spans="1:1">
      <c r="A237" s="214"/>
    </row>
    <row r="238" spans="1:1">
      <c r="A238" s="214"/>
    </row>
    <row r="239" spans="1:1">
      <c r="A239" s="214"/>
    </row>
    <row r="240" spans="1:1">
      <c r="A240" s="214"/>
    </row>
    <row r="241" spans="1:1">
      <c r="A241" s="214"/>
    </row>
    <row r="242" spans="1:1">
      <c r="A242" s="214"/>
    </row>
    <row r="243" spans="1:1">
      <c r="A243" s="214"/>
    </row>
    <row r="244" spans="1:1">
      <c r="A244" s="214"/>
    </row>
    <row r="245" spans="1:1">
      <c r="A245" s="214"/>
    </row>
    <row r="246" spans="1:1">
      <c r="A246" s="214"/>
    </row>
    <row r="247" spans="1:1">
      <c r="A247" s="214"/>
    </row>
    <row r="248" spans="1:1">
      <c r="A248" s="214"/>
    </row>
    <row r="249" spans="1:1">
      <c r="A249" s="214"/>
    </row>
    <row r="250" spans="1:1">
      <c r="A250" s="214"/>
    </row>
    <row r="251" spans="1:1">
      <c r="A251" s="214"/>
    </row>
    <row r="252" spans="1:1">
      <c r="A252" s="214"/>
    </row>
    <row r="253" spans="1:1">
      <c r="A253" s="214"/>
    </row>
    <row r="254" spans="1:1">
      <c r="A254" s="214"/>
    </row>
    <row r="255" spans="1:1">
      <c r="A255" s="214"/>
    </row>
    <row r="256" spans="1:1">
      <c r="A256" s="214"/>
    </row>
    <row r="257" spans="1:1">
      <c r="A257" s="214"/>
    </row>
    <row r="258" spans="1:1">
      <c r="A258" s="214"/>
    </row>
    <row r="259" spans="1:1">
      <c r="A259" s="214"/>
    </row>
    <row r="260" spans="1:1">
      <c r="A260" s="214"/>
    </row>
    <row r="261" spans="1:1">
      <c r="A261" s="214"/>
    </row>
    <row r="262" spans="1:1">
      <c r="A262" s="214"/>
    </row>
    <row r="263" spans="1:1">
      <c r="A263" s="214"/>
    </row>
    <row r="264" spans="1:1">
      <c r="A264" s="214"/>
    </row>
  </sheetData>
  <mergeCells count="12">
    <mergeCell ref="A2:H2"/>
    <mergeCell ref="C41:D41"/>
    <mergeCell ref="G41:I41"/>
    <mergeCell ref="C42:D42"/>
    <mergeCell ref="G42:I42"/>
    <mergeCell ref="A4:A5"/>
    <mergeCell ref="B4:B5"/>
    <mergeCell ref="C4:C5"/>
    <mergeCell ref="D4:D5"/>
    <mergeCell ref="E4:E5"/>
    <mergeCell ref="F4:F5"/>
    <mergeCell ref="G4:J4"/>
  </mergeCells>
  <pageMargins left="0.23622047244094491" right="0.15748031496062992" top="0.19685039370078741" bottom="0.74803149606299213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L197"/>
  <sheetViews>
    <sheetView view="pageBreakPreview" zoomScale="75" zoomScaleNormal="75" zoomScaleSheetLayoutView="75" workbookViewId="0">
      <selection activeCell="F28" sqref="F28"/>
    </sheetView>
  </sheetViews>
  <sheetFormatPr defaultColWidth="77.85546875" defaultRowHeight="20.25"/>
  <cols>
    <col min="1" max="1" width="110.5703125" style="128" customWidth="1"/>
    <col min="2" max="2" width="15.28515625" style="129" customWidth="1"/>
    <col min="3" max="3" width="15.85546875" style="129" customWidth="1"/>
    <col min="4" max="4" width="18.140625" style="129" customWidth="1"/>
    <col min="5" max="5" width="17.28515625" style="129" customWidth="1"/>
    <col min="6" max="7" width="15.85546875" style="128" customWidth="1"/>
    <col min="8" max="8" width="15.140625" style="128" customWidth="1"/>
    <col min="9" max="10" width="15.85546875" style="128" customWidth="1"/>
    <col min="11" max="11" width="10" style="128" customWidth="1"/>
    <col min="12" max="12" width="9.5703125" style="128" customWidth="1"/>
    <col min="13" max="255" width="9.140625" style="128" customWidth="1"/>
    <col min="256" max="16384" width="77.85546875" style="128"/>
  </cols>
  <sheetData>
    <row r="1" spans="1:10" ht="26.25" customHeight="1">
      <c r="J1" s="130" t="s">
        <v>361</v>
      </c>
    </row>
    <row r="2" spans="1:10" ht="32.25" customHeight="1">
      <c r="A2" s="371" t="s">
        <v>115</v>
      </c>
      <c r="B2" s="371"/>
      <c r="C2" s="371"/>
      <c r="D2" s="371"/>
      <c r="E2" s="371"/>
      <c r="F2" s="371"/>
      <c r="G2" s="371"/>
      <c r="H2" s="371"/>
      <c r="I2" s="371"/>
      <c r="J2" s="371"/>
    </row>
    <row r="3" spans="1:10" ht="27.75" customHeight="1">
      <c r="A3" s="129"/>
      <c r="F3" s="129"/>
      <c r="G3" s="129"/>
      <c r="H3" s="129"/>
      <c r="I3" s="129"/>
      <c r="J3" s="145" t="s">
        <v>369</v>
      </c>
    </row>
    <row r="4" spans="1:10" ht="38.25" customHeight="1">
      <c r="A4" s="320" t="s">
        <v>168</v>
      </c>
      <c r="B4" s="372" t="s">
        <v>17</v>
      </c>
      <c r="C4" s="372" t="s">
        <v>489</v>
      </c>
      <c r="D4" s="372" t="s">
        <v>490</v>
      </c>
      <c r="E4" s="355" t="s">
        <v>428</v>
      </c>
      <c r="F4" s="321" t="s">
        <v>491</v>
      </c>
      <c r="G4" s="321" t="s">
        <v>337</v>
      </c>
      <c r="H4" s="321"/>
      <c r="I4" s="321"/>
      <c r="J4" s="321"/>
    </row>
    <row r="5" spans="1:10" ht="92.25" customHeight="1">
      <c r="A5" s="320"/>
      <c r="B5" s="372"/>
      <c r="C5" s="372"/>
      <c r="D5" s="372"/>
      <c r="E5" s="355"/>
      <c r="F5" s="321"/>
      <c r="G5" s="131" t="s">
        <v>132</v>
      </c>
      <c r="H5" s="131" t="s">
        <v>133</v>
      </c>
      <c r="I5" s="131" t="s">
        <v>134</v>
      </c>
      <c r="J5" s="131" t="s">
        <v>63</v>
      </c>
    </row>
    <row r="6" spans="1:10" ht="30" customHeight="1">
      <c r="A6" s="132">
        <v>1</v>
      </c>
      <c r="B6" s="133">
        <v>2</v>
      </c>
      <c r="C6" s="133">
        <v>3</v>
      </c>
      <c r="D6" s="133">
        <v>4</v>
      </c>
      <c r="E6" s="133">
        <v>5</v>
      </c>
      <c r="F6" s="133">
        <v>6</v>
      </c>
      <c r="G6" s="133">
        <v>7</v>
      </c>
      <c r="H6" s="133">
        <v>8</v>
      </c>
      <c r="I6" s="133">
        <v>9</v>
      </c>
      <c r="J6" s="133">
        <v>10</v>
      </c>
    </row>
    <row r="7" spans="1:10" ht="35.25" customHeight="1">
      <c r="A7" s="373" t="s">
        <v>113</v>
      </c>
      <c r="B7" s="374"/>
      <c r="C7" s="374"/>
      <c r="D7" s="374"/>
      <c r="E7" s="374"/>
      <c r="F7" s="374"/>
      <c r="G7" s="374"/>
      <c r="H7" s="374"/>
      <c r="I7" s="374"/>
      <c r="J7" s="375"/>
    </row>
    <row r="8" spans="1:10" ht="45.75" customHeight="1">
      <c r="A8" s="87" t="s">
        <v>51</v>
      </c>
      <c r="B8" s="103">
        <v>2000</v>
      </c>
      <c r="C8" s="252">
        <v>635</v>
      </c>
      <c r="D8" s="252">
        <v>734</v>
      </c>
      <c r="E8" s="252">
        <v>729</v>
      </c>
      <c r="F8" s="280">
        <v>727</v>
      </c>
      <c r="G8" s="280">
        <v>727</v>
      </c>
      <c r="H8" s="280">
        <v>744</v>
      </c>
      <c r="I8" s="280">
        <v>759</v>
      </c>
      <c r="J8" s="280">
        <v>765</v>
      </c>
    </row>
    <row r="9" spans="1:10" ht="49.5" customHeight="1">
      <c r="A9" s="88" t="s">
        <v>254</v>
      </c>
      <c r="B9" s="80">
        <v>2010</v>
      </c>
      <c r="C9" s="251">
        <f>SUM(C10:C10)</f>
        <v>-10</v>
      </c>
      <c r="D9" s="251">
        <f>SUM(D10:D10)</f>
        <v>-12</v>
      </c>
      <c r="E9" s="251">
        <f>SUM(E10:E10)</f>
        <v>-2</v>
      </c>
      <c r="F9" s="279">
        <f t="shared" ref="F9:F43" si="0">SUM(G9:J9)</f>
        <v>-15</v>
      </c>
      <c r="G9" s="279">
        <f>SUM(G10:G10)</f>
        <v>-2</v>
      </c>
      <c r="H9" s="279">
        <f>SUM(H10:H10)</f>
        <v>-1</v>
      </c>
      <c r="I9" s="279">
        <f>SUM(I10:I10)</f>
        <v>-1</v>
      </c>
      <c r="J9" s="279">
        <f>SUM(J10:J10)</f>
        <v>-11</v>
      </c>
    </row>
    <row r="10" spans="1:10" ht="53.25" customHeight="1">
      <c r="A10" s="84" t="s">
        <v>381</v>
      </c>
      <c r="B10" s="80">
        <v>2011</v>
      </c>
      <c r="C10" s="251">
        <v>-10</v>
      </c>
      <c r="D10" s="251">
        <v>-12</v>
      </c>
      <c r="E10" s="251">
        <v>-2</v>
      </c>
      <c r="F10" s="279">
        <f>SUM(G10:J10)</f>
        <v>-15</v>
      </c>
      <c r="G10" s="279">
        <v>-2</v>
      </c>
      <c r="H10" s="279">
        <v>-1</v>
      </c>
      <c r="I10" s="279">
        <v>-1</v>
      </c>
      <c r="J10" s="279">
        <v>-11</v>
      </c>
    </row>
    <row r="11" spans="1:10" ht="32.25" customHeight="1">
      <c r="A11" s="84" t="s">
        <v>137</v>
      </c>
      <c r="B11" s="80">
        <v>2020</v>
      </c>
      <c r="C11" s="251"/>
      <c r="D11" s="251"/>
      <c r="E11" s="251"/>
      <c r="F11" s="279">
        <f t="shared" si="0"/>
        <v>0</v>
      </c>
      <c r="G11" s="279"/>
      <c r="H11" s="279"/>
      <c r="I11" s="279"/>
      <c r="J11" s="279"/>
    </row>
    <row r="12" spans="1:10" ht="32.25" customHeight="1">
      <c r="A12" s="84" t="s">
        <v>60</v>
      </c>
      <c r="B12" s="80">
        <v>2030</v>
      </c>
      <c r="C12" s="251">
        <v>0</v>
      </c>
      <c r="D12" s="251">
        <v>0</v>
      </c>
      <c r="E12" s="251">
        <v>0</v>
      </c>
      <c r="F12" s="279">
        <f t="shared" si="0"/>
        <v>0</v>
      </c>
      <c r="G12" s="279">
        <v>0</v>
      </c>
      <c r="H12" s="279">
        <v>0</v>
      </c>
      <c r="I12" s="279">
        <v>0</v>
      </c>
      <c r="J12" s="279">
        <v>0</v>
      </c>
    </row>
    <row r="13" spans="1:10" ht="38.25" customHeight="1">
      <c r="A13" s="84" t="s">
        <v>374</v>
      </c>
      <c r="B13" s="80">
        <v>2031</v>
      </c>
      <c r="C13" s="251">
        <v>0</v>
      </c>
      <c r="D13" s="251">
        <v>0</v>
      </c>
      <c r="E13" s="251">
        <v>0</v>
      </c>
      <c r="F13" s="279">
        <f t="shared" si="0"/>
        <v>0</v>
      </c>
      <c r="G13" s="279">
        <v>0</v>
      </c>
      <c r="H13" s="279">
        <v>0</v>
      </c>
      <c r="I13" s="279">
        <v>0</v>
      </c>
      <c r="J13" s="279">
        <v>0</v>
      </c>
    </row>
    <row r="14" spans="1:10" ht="32.25" customHeight="1">
      <c r="A14" s="84" t="s">
        <v>25</v>
      </c>
      <c r="B14" s="80">
        <v>2040</v>
      </c>
      <c r="C14" s="251">
        <v>0</v>
      </c>
      <c r="D14" s="251">
        <v>0</v>
      </c>
      <c r="E14" s="251">
        <v>0</v>
      </c>
      <c r="F14" s="279">
        <f t="shared" si="0"/>
        <v>0</v>
      </c>
      <c r="G14" s="279">
        <v>0</v>
      </c>
      <c r="H14" s="279">
        <v>0</v>
      </c>
      <c r="I14" s="279">
        <v>0</v>
      </c>
      <c r="J14" s="279">
        <v>0</v>
      </c>
    </row>
    <row r="15" spans="1:10" ht="35.25" customHeight="1">
      <c r="A15" s="84" t="s">
        <v>94</v>
      </c>
      <c r="B15" s="80">
        <v>2050</v>
      </c>
      <c r="C15" s="251">
        <v>0</v>
      </c>
      <c r="D15" s="251">
        <v>0</v>
      </c>
      <c r="E15" s="251">
        <v>0</v>
      </c>
      <c r="F15" s="279">
        <f t="shared" si="0"/>
        <v>0</v>
      </c>
      <c r="G15" s="279">
        <v>0</v>
      </c>
      <c r="H15" s="279">
        <v>0</v>
      </c>
      <c r="I15" s="279">
        <v>0</v>
      </c>
      <c r="J15" s="279">
        <v>0</v>
      </c>
    </row>
    <row r="16" spans="1:10" ht="33.75" customHeight="1">
      <c r="A16" s="84" t="s">
        <v>95</v>
      </c>
      <c r="B16" s="80">
        <v>2060</v>
      </c>
      <c r="C16" s="251">
        <v>0</v>
      </c>
      <c r="D16" s="251">
        <v>0</v>
      </c>
      <c r="E16" s="251">
        <v>0</v>
      </c>
      <c r="F16" s="279">
        <f t="shared" si="0"/>
        <v>0</v>
      </c>
      <c r="G16" s="279">
        <v>0</v>
      </c>
      <c r="H16" s="279">
        <v>0</v>
      </c>
      <c r="I16" s="279">
        <v>0</v>
      </c>
      <c r="J16" s="279">
        <v>0</v>
      </c>
    </row>
    <row r="17" spans="1:10" ht="48.75" customHeight="1">
      <c r="A17" s="87" t="s">
        <v>52</v>
      </c>
      <c r="B17" s="103">
        <v>2070</v>
      </c>
      <c r="C17" s="252">
        <f>SUM(C8,C9,C11,C12,C14,C15,C16)+'I. Фін результат'!C75</f>
        <v>729</v>
      </c>
      <c r="D17" s="252">
        <f>SUM(D8,D9,D11,D12,D14,D15,D16)+'I. Фін результат'!D75</f>
        <v>846</v>
      </c>
      <c r="E17" s="252">
        <f>SUM(E8,E9,E11,E12,E14,E15,E16)+'I. Фін результат'!E75</f>
        <v>727</v>
      </c>
      <c r="F17" s="282">
        <f>SUM(F8,F9,F11,F12,F14,F15,F16)+'I. Фін результат'!F75</f>
        <v>862</v>
      </c>
      <c r="G17" s="282">
        <f>SUM(G8,G9,G11,G12,G14,G15,G16)+'I. Фін результат'!G75</f>
        <v>744</v>
      </c>
      <c r="H17" s="282">
        <f>SUM(H8,H9,H11,H12,H14,H15,H16)+'I. Фін результат'!H75</f>
        <v>759</v>
      </c>
      <c r="I17" s="282">
        <f>SUM(I8,I9,I11,I12,I14,I15,I16)+'I. Фін результат'!I75</f>
        <v>765</v>
      </c>
      <c r="J17" s="282">
        <f>SUM(J8,J9,J11,J12,J14,J15,J16)+'I. Фін результат'!J75</f>
        <v>862</v>
      </c>
    </row>
    <row r="18" spans="1:10" ht="36" customHeight="1">
      <c r="A18" s="376" t="s">
        <v>376</v>
      </c>
      <c r="B18" s="376"/>
      <c r="C18" s="376"/>
      <c r="D18" s="376"/>
      <c r="E18" s="376"/>
      <c r="F18" s="376"/>
      <c r="G18" s="376"/>
      <c r="H18" s="376"/>
      <c r="I18" s="376"/>
      <c r="J18" s="376"/>
    </row>
    <row r="19" spans="1:10" ht="54" customHeight="1">
      <c r="A19" s="87" t="s">
        <v>377</v>
      </c>
      <c r="B19" s="103">
        <v>2110</v>
      </c>
      <c r="C19" s="252">
        <f>SUM(C20:C26)</f>
        <v>195</v>
      </c>
      <c r="D19" s="252">
        <f>SUM(D20:D26)</f>
        <v>202</v>
      </c>
      <c r="E19" s="252">
        <f>SUM(E20:E26)</f>
        <v>114</v>
      </c>
      <c r="F19" s="280">
        <f t="shared" si="0"/>
        <v>204</v>
      </c>
      <c r="G19" s="280">
        <f>SUM(G20:G26)</f>
        <v>54</v>
      </c>
      <c r="H19" s="280">
        <f>SUM(H20:H26)</f>
        <v>52</v>
      </c>
      <c r="I19" s="280">
        <f>SUM(I20:I26)</f>
        <v>29</v>
      </c>
      <c r="J19" s="280">
        <f>SUM(J20:J26)</f>
        <v>69</v>
      </c>
    </row>
    <row r="20" spans="1:10" ht="40.5" customHeight="1">
      <c r="A20" s="84" t="s">
        <v>344</v>
      </c>
      <c r="B20" s="80">
        <v>2111</v>
      </c>
      <c r="C20" s="251">
        <v>99</v>
      </c>
      <c r="D20" s="251">
        <v>100</v>
      </c>
      <c r="E20" s="251">
        <v>55</v>
      </c>
      <c r="F20" s="279">
        <f t="shared" si="0"/>
        <v>95</v>
      </c>
      <c r="G20" s="279">
        <v>25</v>
      </c>
      <c r="H20" s="279">
        <v>25</v>
      </c>
      <c r="I20" s="279">
        <v>15</v>
      </c>
      <c r="J20" s="279">
        <v>30</v>
      </c>
    </row>
    <row r="21" spans="1:10" s="134" customFormat="1" ht="37.5" customHeight="1">
      <c r="A21" s="88" t="s">
        <v>345</v>
      </c>
      <c r="B21" s="89">
        <v>2112</v>
      </c>
      <c r="C21" s="251">
        <v>0</v>
      </c>
      <c r="D21" s="251">
        <v>0</v>
      </c>
      <c r="E21" s="251">
        <v>0</v>
      </c>
      <c r="F21" s="279">
        <f t="shared" si="0"/>
        <v>0</v>
      </c>
      <c r="G21" s="279">
        <v>0</v>
      </c>
      <c r="H21" s="279">
        <v>0</v>
      </c>
      <c r="I21" s="279">
        <v>0</v>
      </c>
      <c r="J21" s="279">
        <v>0</v>
      </c>
    </row>
    <row r="22" spans="1:10" ht="30.75" customHeight="1">
      <c r="A22" s="84" t="s">
        <v>75</v>
      </c>
      <c r="B22" s="80">
        <v>2113</v>
      </c>
      <c r="C22" s="251"/>
      <c r="D22" s="251"/>
      <c r="E22" s="251"/>
      <c r="F22" s="279">
        <f t="shared" si="0"/>
        <v>0</v>
      </c>
      <c r="G22" s="279"/>
      <c r="H22" s="279"/>
      <c r="I22" s="279"/>
      <c r="J22" s="279"/>
    </row>
    <row r="23" spans="1:10" ht="36.75" customHeight="1">
      <c r="A23" s="84" t="s">
        <v>85</v>
      </c>
      <c r="B23" s="80">
        <v>2114</v>
      </c>
      <c r="C23" s="251"/>
      <c r="D23" s="251"/>
      <c r="E23" s="251"/>
      <c r="F23" s="279">
        <f t="shared" si="0"/>
        <v>0</v>
      </c>
      <c r="G23" s="279"/>
      <c r="H23" s="279"/>
      <c r="I23" s="279"/>
      <c r="J23" s="279"/>
    </row>
    <row r="24" spans="1:10" ht="36.75" customHeight="1">
      <c r="A24" s="84" t="s">
        <v>301</v>
      </c>
      <c r="B24" s="80">
        <v>2115</v>
      </c>
      <c r="C24" s="251"/>
      <c r="D24" s="251"/>
      <c r="E24" s="251"/>
      <c r="F24" s="279">
        <f t="shared" si="0"/>
        <v>0</v>
      </c>
      <c r="G24" s="279"/>
      <c r="H24" s="279"/>
      <c r="I24" s="279"/>
      <c r="J24" s="279"/>
    </row>
    <row r="25" spans="1:10" ht="35.25" customHeight="1">
      <c r="A25" s="84" t="s">
        <v>378</v>
      </c>
      <c r="B25" s="80">
        <v>2116</v>
      </c>
      <c r="C25" s="251">
        <v>96</v>
      </c>
      <c r="D25" s="251">
        <v>102</v>
      </c>
      <c r="E25" s="251">
        <v>59</v>
      </c>
      <c r="F25" s="279">
        <f>SUM(G25:J25)</f>
        <v>109</v>
      </c>
      <c r="G25" s="279">
        <v>29</v>
      </c>
      <c r="H25" s="279">
        <v>27</v>
      </c>
      <c r="I25" s="279">
        <v>14</v>
      </c>
      <c r="J25" s="279">
        <v>39</v>
      </c>
    </row>
    <row r="26" spans="1:10" ht="35.25" customHeight="1">
      <c r="A26" s="84" t="s">
        <v>289</v>
      </c>
      <c r="B26" s="80">
        <v>2117</v>
      </c>
      <c r="C26" s="251"/>
      <c r="D26" s="251"/>
      <c r="E26" s="251"/>
      <c r="F26" s="279">
        <f t="shared" si="0"/>
        <v>0</v>
      </c>
      <c r="G26" s="279"/>
      <c r="H26" s="279"/>
      <c r="I26" s="279"/>
      <c r="J26" s="279"/>
    </row>
    <row r="27" spans="1:10" ht="54" customHeight="1">
      <c r="A27" s="87" t="s">
        <v>379</v>
      </c>
      <c r="B27" s="103">
        <v>2120</v>
      </c>
      <c r="C27" s="252">
        <f>SUM(C28:C35)</f>
        <v>1157</v>
      </c>
      <c r="D27" s="252">
        <f t="shared" ref="D27" si="1">SUM(D28:D35)</f>
        <v>1272</v>
      </c>
      <c r="E27" s="252">
        <f>SUM(E28:E35)</f>
        <v>710</v>
      </c>
      <c r="F27" s="280">
        <f>SUM(G27:J27)</f>
        <v>1350</v>
      </c>
      <c r="G27" s="280">
        <f t="shared" ref="G27:J27" si="2">SUM(G28:G35)</f>
        <v>353</v>
      </c>
      <c r="H27" s="280">
        <f t="shared" si="2"/>
        <v>327</v>
      </c>
      <c r="I27" s="280">
        <f t="shared" si="2"/>
        <v>169</v>
      </c>
      <c r="J27" s="280">
        <f t="shared" si="2"/>
        <v>501</v>
      </c>
    </row>
    <row r="28" spans="1:10" ht="31.5" customHeight="1">
      <c r="A28" s="88" t="s">
        <v>264</v>
      </c>
      <c r="B28" s="80">
        <v>2121</v>
      </c>
      <c r="C28" s="251">
        <v>23</v>
      </c>
      <c r="D28" s="251">
        <v>27</v>
      </c>
      <c r="E28" s="251">
        <v>0</v>
      </c>
      <c r="F28" s="279">
        <f>SUM(G28:J28)</f>
        <v>33</v>
      </c>
      <c r="G28" s="279">
        <v>4</v>
      </c>
      <c r="H28" s="279">
        <v>4</v>
      </c>
      <c r="I28" s="279">
        <v>2</v>
      </c>
      <c r="J28" s="279">
        <v>23</v>
      </c>
    </row>
    <row r="29" spans="1:10" ht="35.25" customHeight="1">
      <c r="A29" s="84" t="s">
        <v>74</v>
      </c>
      <c r="B29" s="80">
        <v>2122</v>
      </c>
      <c r="C29" s="251">
        <v>1124</v>
      </c>
      <c r="D29" s="251">
        <v>1233</v>
      </c>
      <c r="E29" s="251">
        <v>708</v>
      </c>
      <c r="F29" s="279">
        <f>SUM(G29:J29)</f>
        <v>1302</v>
      </c>
      <c r="G29" s="279">
        <v>347</v>
      </c>
      <c r="H29" s="279">
        <v>322</v>
      </c>
      <c r="I29" s="279">
        <v>166</v>
      </c>
      <c r="J29" s="279">
        <v>467</v>
      </c>
    </row>
    <row r="30" spans="1:10" ht="30.75" customHeight="1">
      <c r="A30" s="84" t="s">
        <v>75</v>
      </c>
      <c r="B30" s="80">
        <v>2123</v>
      </c>
      <c r="C30" s="251"/>
      <c r="D30" s="251"/>
      <c r="E30" s="251"/>
      <c r="F30" s="277">
        <f t="shared" si="0"/>
        <v>0</v>
      </c>
      <c r="G30" s="277"/>
      <c r="H30" s="277"/>
      <c r="I30" s="277"/>
      <c r="J30" s="277"/>
    </row>
    <row r="31" spans="1:10" ht="32.25" customHeight="1">
      <c r="A31" s="84" t="s">
        <v>293</v>
      </c>
      <c r="B31" s="80">
        <v>2124</v>
      </c>
      <c r="C31" s="251"/>
      <c r="D31" s="251"/>
      <c r="E31" s="251"/>
      <c r="F31" s="277"/>
      <c r="G31" s="277"/>
      <c r="H31" s="277"/>
      <c r="I31" s="277"/>
      <c r="J31" s="277"/>
    </row>
    <row r="32" spans="1:10" ht="32.25" customHeight="1">
      <c r="A32" s="84" t="s">
        <v>294</v>
      </c>
      <c r="B32" s="80">
        <v>2125</v>
      </c>
      <c r="C32" s="251"/>
      <c r="D32" s="251"/>
      <c r="E32" s="251"/>
      <c r="F32" s="277">
        <f t="shared" si="0"/>
        <v>0</v>
      </c>
      <c r="G32" s="277"/>
      <c r="H32" s="277"/>
      <c r="I32" s="277"/>
      <c r="J32" s="277"/>
    </row>
    <row r="33" spans="1:12" ht="72.75" customHeight="1">
      <c r="A33" s="84" t="s">
        <v>382</v>
      </c>
      <c r="B33" s="80">
        <v>2126</v>
      </c>
      <c r="C33" s="279">
        <v>10</v>
      </c>
      <c r="D33" s="279">
        <v>12</v>
      </c>
      <c r="E33" s="279">
        <v>2</v>
      </c>
      <c r="F33" s="279">
        <f>SUM(G33:J33)</f>
        <v>15</v>
      </c>
      <c r="G33" s="279">
        <v>2</v>
      </c>
      <c r="H33" s="279">
        <v>1</v>
      </c>
      <c r="I33" s="279">
        <v>1</v>
      </c>
      <c r="J33" s="279">
        <v>11</v>
      </c>
    </row>
    <row r="34" spans="1:12" ht="36.75" customHeight="1">
      <c r="A34" s="84" t="s">
        <v>301</v>
      </c>
      <c r="B34" s="80">
        <v>2127</v>
      </c>
      <c r="C34" s="251"/>
      <c r="D34" s="251"/>
      <c r="E34" s="251"/>
      <c r="F34" s="277">
        <f t="shared" si="0"/>
        <v>0</v>
      </c>
      <c r="G34" s="277"/>
      <c r="H34" s="277"/>
      <c r="I34" s="277"/>
      <c r="J34" s="277"/>
    </row>
    <row r="35" spans="1:12" ht="39.75" customHeight="1">
      <c r="A35" s="84" t="s">
        <v>443</v>
      </c>
      <c r="B35" s="80">
        <v>2128</v>
      </c>
      <c r="C35" s="251"/>
      <c r="D35" s="251"/>
      <c r="E35" s="251"/>
      <c r="F35" s="277"/>
      <c r="G35" s="277"/>
      <c r="H35" s="277"/>
      <c r="I35" s="277"/>
      <c r="J35" s="277"/>
    </row>
    <row r="36" spans="1:12" s="135" customFormat="1" ht="56.25" customHeight="1">
      <c r="A36" s="87" t="s">
        <v>380</v>
      </c>
      <c r="B36" s="136">
        <v>2130</v>
      </c>
      <c r="C36" s="252">
        <f>SUM(C37:C39)</f>
        <v>1537</v>
      </c>
      <c r="D36" s="252">
        <f>SUM(D37:D39)</f>
        <v>1537</v>
      </c>
      <c r="E36" s="252">
        <f>SUM(E37:E39)</f>
        <v>876</v>
      </c>
      <c r="F36" s="280">
        <f t="shared" si="0"/>
        <v>1602</v>
      </c>
      <c r="G36" s="280">
        <f>SUM(G37:G39)</f>
        <v>426</v>
      </c>
      <c r="H36" s="280">
        <f>SUM(H37:H39)</f>
        <v>398</v>
      </c>
      <c r="I36" s="280">
        <f>SUM(I37:I39)</f>
        <v>201</v>
      </c>
      <c r="J36" s="280">
        <f>SUM(J37:J39)</f>
        <v>577</v>
      </c>
      <c r="K36" s="128"/>
    </row>
    <row r="37" spans="1:12" ht="32.25" customHeight="1">
      <c r="A37" s="84" t="s">
        <v>290</v>
      </c>
      <c r="B37" s="80">
        <v>2131</v>
      </c>
      <c r="C37" s="251"/>
      <c r="D37" s="251"/>
      <c r="E37" s="251"/>
      <c r="F37" s="277">
        <f t="shared" si="0"/>
        <v>0</v>
      </c>
      <c r="G37" s="277"/>
      <c r="H37" s="277"/>
      <c r="I37" s="277"/>
      <c r="J37" s="277"/>
    </row>
    <row r="38" spans="1:12" ht="39.75" customHeight="1">
      <c r="A38" s="84" t="s">
        <v>291</v>
      </c>
      <c r="B38" s="80">
        <v>2132</v>
      </c>
      <c r="C38" s="251">
        <v>1503</v>
      </c>
      <c r="D38" s="251">
        <v>1498</v>
      </c>
      <c r="E38" s="251">
        <v>857</v>
      </c>
      <c r="F38" s="279">
        <f t="shared" si="0"/>
        <v>1563</v>
      </c>
      <c r="G38" s="279">
        <v>416</v>
      </c>
      <c r="H38" s="279">
        <v>386</v>
      </c>
      <c r="I38" s="279">
        <v>197</v>
      </c>
      <c r="J38" s="279">
        <v>564</v>
      </c>
    </row>
    <row r="39" spans="1:12" ht="33.75" customHeight="1">
      <c r="A39" s="84" t="s">
        <v>442</v>
      </c>
      <c r="B39" s="80">
        <v>2133</v>
      </c>
      <c r="C39" s="251">
        <v>34</v>
      </c>
      <c r="D39" s="251">
        <v>39</v>
      </c>
      <c r="E39" s="251">
        <v>19</v>
      </c>
      <c r="F39" s="279">
        <f t="shared" si="0"/>
        <v>39</v>
      </c>
      <c r="G39" s="279">
        <v>10</v>
      </c>
      <c r="H39" s="279">
        <v>12</v>
      </c>
      <c r="I39" s="279">
        <v>4</v>
      </c>
      <c r="J39" s="279">
        <v>13</v>
      </c>
    </row>
    <row r="40" spans="1:12" s="134" customFormat="1" ht="32.25" customHeight="1">
      <c r="A40" s="87" t="s">
        <v>292</v>
      </c>
      <c r="B40" s="136">
        <v>2140</v>
      </c>
      <c r="C40" s="252">
        <f>SUM(C41,C42)</f>
        <v>0</v>
      </c>
      <c r="D40" s="252">
        <f>SUM(D41,D42)</f>
        <v>0</v>
      </c>
      <c r="E40" s="252">
        <f>SUM(E41,E42)</f>
        <v>0</v>
      </c>
      <c r="F40" s="280">
        <f>SUM(G40:J40)</f>
        <v>0</v>
      </c>
      <c r="G40" s="280">
        <f>SUM(G41,G42)</f>
        <v>0</v>
      </c>
      <c r="H40" s="280">
        <f>SUM(H41,H42)</f>
        <v>0</v>
      </c>
      <c r="I40" s="280">
        <f>SUM(I41,I42)</f>
        <v>0</v>
      </c>
      <c r="J40" s="280">
        <f>SUM(J41,J42)</f>
        <v>0</v>
      </c>
    </row>
    <row r="41" spans="1:12" ht="66.75" customHeight="1">
      <c r="A41" s="88" t="s">
        <v>255</v>
      </c>
      <c r="B41" s="89">
        <v>2141</v>
      </c>
      <c r="C41" s="251"/>
      <c r="D41" s="251"/>
      <c r="E41" s="251"/>
      <c r="F41" s="279">
        <f t="shared" si="0"/>
        <v>0</v>
      </c>
      <c r="G41" s="279"/>
      <c r="H41" s="279"/>
      <c r="I41" s="279"/>
      <c r="J41" s="279"/>
    </row>
    <row r="42" spans="1:12" ht="39" customHeight="1">
      <c r="A42" s="301" t="s">
        <v>533</v>
      </c>
      <c r="B42" s="89">
        <v>2142</v>
      </c>
      <c r="C42" s="251"/>
      <c r="D42" s="251"/>
      <c r="E42" s="251"/>
      <c r="F42" s="279">
        <f t="shared" si="0"/>
        <v>0</v>
      </c>
      <c r="G42" s="279"/>
      <c r="H42" s="279"/>
      <c r="I42" s="279"/>
      <c r="J42" s="279"/>
    </row>
    <row r="43" spans="1:12" s="134" customFormat="1" ht="39.75" customHeight="1">
      <c r="A43" s="87" t="s">
        <v>343</v>
      </c>
      <c r="B43" s="136">
        <v>2200</v>
      </c>
      <c r="C43" s="252">
        <f>SUM(C19,C27,C36,C40)</f>
        <v>2889</v>
      </c>
      <c r="D43" s="252">
        <f>SUM(D19,D27,D36,D40)</f>
        <v>3011</v>
      </c>
      <c r="E43" s="252">
        <f>SUM(E19,E27,E36,E40)</f>
        <v>1700</v>
      </c>
      <c r="F43" s="280">
        <f t="shared" si="0"/>
        <v>3156</v>
      </c>
      <c r="G43" s="280">
        <f>SUM(G19,G27,G36,G40)</f>
        <v>833</v>
      </c>
      <c r="H43" s="280">
        <f>SUM(H19,H27,H36,H40)</f>
        <v>777</v>
      </c>
      <c r="I43" s="280">
        <f>SUM(I19,I27,I36,I40)</f>
        <v>399</v>
      </c>
      <c r="J43" s="280">
        <f>SUM(J19,J27,J36,J40)</f>
        <v>1147</v>
      </c>
      <c r="K43" s="128"/>
    </row>
    <row r="44" spans="1:12" s="134" customFormat="1" ht="20.100000000000001" customHeight="1">
      <c r="A44" s="137"/>
      <c r="B44" s="138"/>
      <c r="C44" s="139"/>
      <c r="D44" s="140"/>
      <c r="E44" s="140"/>
      <c r="F44" s="139"/>
      <c r="G44" s="140"/>
      <c r="H44" s="140"/>
      <c r="I44" s="140"/>
      <c r="J44" s="140"/>
    </row>
    <row r="45" spans="1:12" s="134" customFormat="1" ht="1.5" customHeight="1">
      <c r="A45" s="137"/>
      <c r="B45" s="138"/>
      <c r="C45" s="139"/>
      <c r="D45" s="140"/>
      <c r="E45" s="140"/>
      <c r="F45" s="139"/>
      <c r="G45" s="140"/>
      <c r="H45" s="140"/>
      <c r="I45" s="140"/>
      <c r="J45" s="140"/>
    </row>
    <row r="46" spans="1:12" s="47" customFormat="1" ht="40.5" customHeight="1">
      <c r="A46" s="127" t="s">
        <v>365</v>
      </c>
      <c r="B46" s="123"/>
      <c r="C46" s="377" t="s">
        <v>86</v>
      </c>
      <c r="D46" s="378"/>
      <c r="E46" s="378"/>
      <c r="F46" s="378"/>
      <c r="G46" s="124"/>
      <c r="H46" s="352" t="s">
        <v>444</v>
      </c>
      <c r="I46" s="352"/>
      <c r="J46" s="352"/>
    </row>
    <row r="47" spans="1:12" s="113" customFormat="1" ht="31.5" customHeight="1">
      <c r="A47" s="45" t="s">
        <v>375</v>
      </c>
      <c r="B47" s="46"/>
      <c r="C47" s="309" t="s">
        <v>69</v>
      </c>
      <c r="D47" s="309"/>
      <c r="E47" s="309"/>
      <c r="F47" s="309"/>
      <c r="G47" s="51"/>
      <c r="H47" s="315" t="s">
        <v>83</v>
      </c>
      <c r="I47" s="315"/>
      <c r="J47" s="315"/>
    </row>
    <row r="48" spans="1:12" s="129" customFormat="1">
      <c r="A48" s="141"/>
      <c r="B48" s="138"/>
      <c r="C48" s="138"/>
      <c r="D48" s="138"/>
      <c r="E48" s="138"/>
      <c r="F48" s="142"/>
      <c r="G48" s="142"/>
      <c r="H48" s="142"/>
      <c r="I48" s="142"/>
      <c r="J48" s="142"/>
      <c r="K48" s="128"/>
      <c r="L48" s="128"/>
    </row>
    <row r="49" spans="1:12" s="129" customFormat="1">
      <c r="A49" s="141"/>
      <c r="B49" s="138"/>
      <c r="C49" s="138"/>
      <c r="D49" s="138"/>
      <c r="E49" s="138"/>
      <c r="F49" s="142"/>
      <c r="G49" s="142"/>
      <c r="H49" s="142"/>
      <c r="I49" s="142"/>
      <c r="J49" s="142"/>
      <c r="K49" s="128"/>
      <c r="L49" s="128"/>
    </row>
    <row r="50" spans="1:12" s="129" customFormat="1">
      <c r="A50" s="141"/>
      <c r="B50" s="138"/>
      <c r="C50" s="138"/>
      <c r="D50" s="138"/>
      <c r="E50" s="138"/>
      <c r="F50" s="142"/>
      <c r="G50" s="142"/>
      <c r="H50" s="142"/>
      <c r="I50" s="142"/>
      <c r="J50" s="142"/>
      <c r="K50" s="128"/>
      <c r="L50" s="128"/>
    </row>
    <row r="51" spans="1:12" s="129" customFormat="1">
      <c r="A51" s="141"/>
      <c r="B51" s="138"/>
      <c r="C51" s="138"/>
      <c r="D51" s="138"/>
      <c r="E51" s="138"/>
      <c r="F51" s="142"/>
      <c r="G51" s="142"/>
      <c r="H51" s="142"/>
      <c r="I51" s="142"/>
      <c r="J51" s="142"/>
      <c r="K51" s="128"/>
      <c r="L51" s="128"/>
    </row>
    <row r="52" spans="1:12" s="129" customFormat="1">
      <c r="A52" s="141"/>
      <c r="B52" s="138"/>
      <c r="C52" s="138"/>
      <c r="D52" s="138"/>
      <c r="E52" s="138"/>
      <c r="F52" s="142"/>
      <c r="G52" s="142"/>
      <c r="H52" s="142"/>
      <c r="I52" s="142"/>
      <c r="J52" s="142"/>
      <c r="K52" s="128"/>
      <c r="L52" s="128"/>
    </row>
    <row r="53" spans="1:12" s="129" customFormat="1">
      <c r="A53" s="141"/>
      <c r="B53" s="138"/>
      <c r="C53" s="138"/>
      <c r="D53" s="138"/>
      <c r="E53" s="138"/>
      <c r="F53" s="142"/>
      <c r="G53" s="142"/>
      <c r="H53" s="142"/>
      <c r="I53" s="142"/>
      <c r="J53" s="142"/>
      <c r="K53" s="128"/>
      <c r="L53" s="128"/>
    </row>
    <row r="54" spans="1:12" s="129" customFormat="1">
      <c r="A54" s="141"/>
      <c r="B54" s="138"/>
      <c r="C54" s="138"/>
      <c r="D54" s="138"/>
      <c r="E54" s="138"/>
      <c r="F54" s="142"/>
      <c r="G54" s="142"/>
      <c r="H54" s="142"/>
      <c r="I54" s="142"/>
      <c r="J54" s="142"/>
      <c r="K54" s="128"/>
      <c r="L54" s="128"/>
    </row>
    <row r="55" spans="1:12" s="129" customFormat="1">
      <c r="A55" s="141"/>
      <c r="B55" s="138"/>
      <c r="C55" s="138"/>
      <c r="D55" s="138"/>
      <c r="E55" s="138"/>
      <c r="F55" s="142"/>
      <c r="G55" s="142"/>
      <c r="H55" s="142"/>
      <c r="I55" s="142"/>
      <c r="J55" s="142"/>
      <c r="K55" s="128"/>
      <c r="L55" s="128"/>
    </row>
    <row r="56" spans="1:12" s="129" customFormat="1">
      <c r="A56" s="141"/>
      <c r="B56" s="138"/>
      <c r="C56" s="138"/>
      <c r="D56" s="138"/>
      <c r="E56" s="138"/>
      <c r="F56" s="142"/>
      <c r="G56" s="142"/>
      <c r="H56" s="142"/>
      <c r="I56" s="142"/>
      <c r="J56" s="142"/>
      <c r="K56" s="128"/>
      <c r="L56" s="128"/>
    </row>
    <row r="57" spans="1:12" s="129" customFormat="1">
      <c r="A57" s="141"/>
      <c r="B57" s="138"/>
      <c r="C57" s="138"/>
      <c r="D57" s="138"/>
      <c r="E57" s="138"/>
      <c r="F57" s="142"/>
      <c r="G57" s="142"/>
      <c r="H57" s="142"/>
      <c r="I57" s="142"/>
      <c r="J57" s="142"/>
      <c r="K57" s="128"/>
      <c r="L57" s="128"/>
    </row>
    <row r="58" spans="1:12" s="129" customFormat="1">
      <c r="A58" s="141"/>
      <c r="B58" s="138"/>
      <c r="C58" s="138"/>
      <c r="D58" s="138"/>
      <c r="E58" s="138"/>
      <c r="F58" s="142"/>
      <c r="G58" s="142"/>
      <c r="H58" s="142"/>
      <c r="I58" s="142"/>
      <c r="J58" s="142"/>
      <c r="K58" s="128"/>
      <c r="L58" s="128"/>
    </row>
    <row r="59" spans="1:12" s="129" customFormat="1">
      <c r="A59" s="141"/>
      <c r="B59" s="138"/>
      <c r="C59" s="138"/>
      <c r="D59" s="138"/>
      <c r="E59" s="138"/>
      <c r="F59" s="142"/>
      <c r="G59" s="142"/>
      <c r="H59" s="142"/>
      <c r="I59" s="142"/>
      <c r="J59" s="142"/>
      <c r="K59" s="128"/>
      <c r="L59" s="128"/>
    </row>
    <row r="60" spans="1:12" s="129" customFormat="1">
      <c r="A60" s="141"/>
      <c r="B60" s="138"/>
      <c r="C60" s="138"/>
      <c r="D60" s="138"/>
      <c r="E60" s="138"/>
      <c r="F60" s="142"/>
      <c r="G60" s="142"/>
      <c r="H60" s="142"/>
      <c r="I60" s="142"/>
      <c r="J60" s="142"/>
      <c r="K60" s="128"/>
      <c r="L60" s="128"/>
    </row>
    <row r="61" spans="1:12" s="129" customFormat="1">
      <c r="A61" s="141"/>
      <c r="B61" s="138"/>
      <c r="C61" s="138"/>
      <c r="D61" s="138"/>
      <c r="E61" s="138"/>
      <c r="F61" s="142"/>
      <c r="G61" s="142"/>
      <c r="H61" s="142"/>
      <c r="I61" s="142"/>
      <c r="J61" s="142"/>
      <c r="K61" s="128"/>
      <c r="L61" s="128"/>
    </row>
    <row r="62" spans="1:12" s="129" customFormat="1">
      <c r="A62" s="141"/>
      <c r="B62" s="138"/>
      <c r="C62" s="138"/>
      <c r="D62" s="138"/>
      <c r="E62" s="138"/>
      <c r="F62" s="142"/>
      <c r="G62" s="142"/>
      <c r="H62" s="142"/>
      <c r="I62" s="142"/>
      <c r="J62" s="142"/>
      <c r="K62" s="128"/>
      <c r="L62" s="128"/>
    </row>
    <row r="63" spans="1:12" s="129" customFormat="1">
      <c r="A63" s="141"/>
      <c r="B63" s="138"/>
      <c r="C63" s="138"/>
      <c r="D63" s="138"/>
      <c r="E63" s="138"/>
      <c r="F63" s="142"/>
      <c r="G63" s="142"/>
      <c r="H63" s="142"/>
      <c r="I63" s="142"/>
      <c r="J63" s="142"/>
      <c r="K63" s="128"/>
      <c r="L63" s="128"/>
    </row>
    <row r="64" spans="1:12" s="129" customFormat="1">
      <c r="A64" s="141"/>
      <c r="B64" s="138"/>
      <c r="C64" s="138"/>
      <c r="D64" s="138"/>
      <c r="E64" s="138"/>
      <c r="F64" s="142"/>
      <c r="G64" s="142"/>
      <c r="H64" s="142"/>
      <c r="I64" s="142"/>
      <c r="J64" s="142"/>
      <c r="K64" s="128"/>
      <c r="L64" s="128"/>
    </row>
    <row r="65" spans="1:12" s="129" customFormat="1">
      <c r="A65" s="141"/>
      <c r="B65" s="138"/>
      <c r="C65" s="138"/>
      <c r="D65" s="138"/>
      <c r="E65" s="138"/>
      <c r="F65" s="142"/>
      <c r="G65" s="142"/>
      <c r="H65" s="142"/>
      <c r="I65" s="142"/>
      <c r="J65" s="142"/>
      <c r="K65" s="128"/>
      <c r="L65" s="128"/>
    </row>
    <row r="66" spans="1:12" s="129" customFormat="1">
      <c r="A66" s="141"/>
      <c r="B66" s="138"/>
      <c r="C66" s="138"/>
      <c r="D66" s="138"/>
      <c r="E66" s="138"/>
      <c r="F66" s="142"/>
      <c r="G66" s="142"/>
      <c r="H66" s="142"/>
      <c r="I66" s="142"/>
      <c r="J66" s="142"/>
      <c r="K66" s="128"/>
      <c r="L66" s="128"/>
    </row>
    <row r="67" spans="1:12" s="129" customFormat="1">
      <c r="A67" s="141"/>
      <c r="B67" s="138"/>
      <c r="C67" s="138"/>
      <c r="D67" s="138"/>
      <c r="E67" s="138"/>
      <c r="F67" s="142"/>
      <c r="G67" s="142"/>
      <c r="H67" s="142"/>
      <c r="I67" s="142"/>
      <c r="J67" s="142"/>
      <c r="K67" s="128"/>
      <c r="L67" s="128"/>
    </row>
    <row r="68" spans="1:12" s="129" customFormat="1">
      <c r="A68" s="141"/>
      <c r="B68" s="138"/>
      <c r="C68" s="138"/>
      <c r="D68" s="138"/>
      <c r="E68" s="138"/>
      <c r="F68" s="142"/>
      <c r="G68" s="142"/>
      <c r="H68" s="142"/>
      <c r="I68" s="142"/>
      <c r="J68" s="142"/>
      <c r="K68" s="128"/>
      <c r="L68" s="128"/>
    </row>
    <row r="69" spans="1:12" s="129" customFormat="1">
      <c r="A69" s="141"/>
      <c r="B69" s="138"/>
      <c r="C69" s="138"/>
      <c r="D69" s="138"/>
      <c r="E69" s="138"/>
      <c r="F69" s="142"/>
      <c r="G69" s="142"/>
      <c r="H69" s="142"/>
      <c r="I69" s="142"/>
      <c r="J69" s="142"/>
      <c r="K69" s="128"/>
      <c r="L69" s="128"/>
    </row>
    <row r="70" spans="1:12" s="129" customFormat="1">
      <c r="A70" s="141"/>
      <c r="B70" s="138"/>
      <c r="C70" s="138"/>
      <c r="D70" s="138"/>
      <c r="E70" s="138"/>
      <c r="F70" s="142"/>
      <c r="G70" s="142"/>
      <c r="H70" s="142"/>
      <c r="I70" s="142"/>
      <c r="J70" s="142"/>
      <c r="K70" s="128"/>
      <c r="L70" s="128"/>
    </row>
    <row r="71" spans="1:12" s="129" customFormat="1">
      <c r="A71" s="141"/>
      <c r="B71" s="138"/>
      <c r="C71" s="138"/>
      <c r="D71" s="138"/>
      <c r="E71" s="138"/>
      <c r="F71" s="142"/>
      <c r="G71" s="142"/>
      <c r="H71" s="142"/>
      <c r="I71" s="142"/>
      <c r="J71" s="142"/>
      <c r="K71" s="128"/>
      <c r="L71" s="128"/>
    </row>
    <row r="72" spans="1:12" s="129" customFormat="1">
      <c r="A72" s="141"/>
      <c r="B72" s="138"/>
      <c r="C72" s="138"/>
      <c r="D72" s="138"/>
      <c r="E72" s="138"/>
      <c r="F72" s="142"/>
      <c r="G72" s="142"/>
      <c r="H72" s="142"/>
      <c r="I72" s="142"/>
      <c r="J72" s="142"/>
      <c r="K72" s="128"/>
      <c r="L72" s="128"/>
    </row>
    <row r="73" spans="1:12" s="129" customFormat="1">
      <c r="A73" s="141"/>
      <c r="B73" s="138"/>
      <c r="C73" s="138"/>
      <c r="D73" s="138"/>
      <c r="E73" s="138"/>
      <c r="F73" s="142"/>
      <c r="G73" s="142"/>
      <c r="H73" s="142"/>
      <c r="I73" s="142"/>
      <c r="J73" s="142"/>
      <c r="K73" s="128"/>
      <c r="L73" s="128"/>
    </row>
    <row r="74" spans="1:12" s="129" customFormat="1">
      <c r="A74" s="141"/>
      <c r="B74" s="138"/>
      <c r="C74" s="138"/>
      <c r="D74" s="138"/>
      <c r="E74" s="138"/>
      <c r="F74" s="142"/>
      <c r="G74" s="142"/>
      <c r="H74" s="142"/>
      <c r="I74" s="142"/>
      <c r="J74" s="142"/>
      <c r="K74" s="128"/>
      <c r="L74" s="128"/>
    </row>
    <row r="75" spans="1:12" s="129" customFormat="1">
      <c r="A75" s="141"/>
      <c r="B75" s="138"/>
      <c r="C75" s="138"/>
      <c r="D75" s="138"/>
      <c r="E75" s="138"/>
      <c r="F75" s="142"/>
      <c r="G75" s="142"/>
      <c r="H75" s="142"/>
      <c r="I75" s="142"/>
      <c r="J75" s="142"/>
      <c r="K75" s="128"/>
      <c r="L75" s="128"/>
    </row>
    <row r="76" spans="1:12" s="129" customFormat="1">
      <c r="A76" s="141"/>
      <c r="B76" s="138"/>
      <c r="C76" s="138"/>
      <c r="D76" s="138"/>
      <c r="E76" s="138"/>
      <c r="F76" s="142"/>
      <c r="G76" s="142"/>
      <c r="H76" s="142"/>
      <c r="I76" s="142"/>
      <c r="J76" s="142"/>
      <c r="K76" s="128"/>
      <c r="L76" s="128"/>
    </row>
    <row r="77" spans="1:12" s="129" customFormat="1">
      <c r="A77" s="141"/>
      <c r="B77" s="138"/>
      <c r="C77" s="138"/>
      <c r="D77" s="138"/>
      <c r="E77" s="138"/>
      <c r="F77" s="142"/>
      <c r="G77" s="142"/>
      <c r="H77" s="142"/>
      <c r="I77" s="142"/>
      <c r="J77" s="142"/>
      <c r="K77" s="128"/>
      <c r="L77" s="128"/>
    </row>
    <row r="78" spans="1:12" s="129" customFormat="1">
      <c r="A78" s="141"/>
      <c r="B78" s="138"/>
      <c r="C78" s="138"/>
      <c r="D78" s="138"/>
      <c r="E78" s="138"/>
      <c r="F78" s="142"/>
      <c r="G78" s="142"/>
      <c r="H78" s="142"/>
      <c r="I78" s="142"/>
      <c r="J78" s="142"/>
      <c r="K78" s="128"/>
      <c r="L78" s="128"/>
    </row>
    <row r="79" spans="1:12" s="129" customFormat="1">
      <c r="A79" s="141"/>
      <c r="B79" s="138"/>
      <c r="C79" s="138"/>
      <c r="D79" s="138"/>
      <c r="E79" s="138"/>
      <c r="F79" s="142"/>
      <c r="G79" s="142"/>
      <c r="H79" s="142"/>
      <c r="I79" s="142"/>
      <c r="J79" s="142"/>
      <c r="K79" s="128"/>
      <c r="L79" s="128"/>
    </row>
    <row r="80" spans="1:12" s="129" customFormat="1">
      <c r="A80" s="141"/>
      <c r="B80" s="138"/>
      <c r="C80" s="138"/>
      <c r="D80" s="138"/>
      <c r="E80" s="138"/>
      <c r="F80" s="142"/>
      <c r="G80" s="142"/>
      <c r="H80" s="142"/>
      <c r="I80" s="142"/>
      <c r="J80" s="142"/>
      <c r="K80" s="128"/>
      <c r="L80" s="128"/>
    </row>
    <row r="81" spans="1:12" s="129" customFormat="1">
      <c r="A81" s="141"/>
      <c r="B81" s="138"/>
      <c r="C81" s="138"/>
      <c r="D81" s="138"/>
      <c r="E81" s="138"/>
      <c r="F81" s="142"/>
      <c r="G81" s="142"/>
      <c r="H81" s="142"/>
      <c r="I81" s="142"/>
      <c r="J81" s="142"/>
      <c r="K81" s="128"/>
      <c r="L81" s="128"/>
    </row>
    <row r="82" spans="1:12" s="129" customFormat="1">
      <c r="A82" s="141"/>
      <c r="B82" s="138"/>
      <c r="C82" s="138"/>
      <c r="D82" s="138"/>
      <c r="E82" s="138"/>
      <c r="F82" s="142"/>
      <c r="G82" s="142"/>
      <c r="H82" s="142"/>
      <c r="I82" s="142"/>
      <c r="J82" s="142"/>
      <c r="K82" s="128"/>
      <c r="L82" s="128"/>
    </row>
    <row r="83" spans="1:12" s="129" customFormat="1">
      <c r="A83" s="141"/>
      <c r="B83" s="138"/>
      <c r="C83" s="138"/>
      <c r="D83" s="138"/>
      <c r="E83" s="138"/>
      <c r="F83" s="142"/>
      <c r="G83" s="142"/>
      <c r="H83" s="142"/>
      <c r="I83" s="142"/>
      <c r="J83" s="142"/>
      <c r="K83" s="128"/>
      <c r="L83" s="128"/>
    </row>
    <row r="84" spans="1:12" s="129" customFormat="1">
      <c r="A84" s="141"/>
      <c r="B84" s="138"/>
      <c r="C84" s="138"/>
      <c r="D84" s="138"/>
      <c r="E84" s="138"/>
      <c r="F84" s="142"/>
      <c r="G84" s="142"/>
      <c r="H84" s="142"/>
      <c r="I84" s="142"/>
      <c r="J84" s="142"/>
      <c r="K84" s="128"/>
      <c r="L84" s="128"/>
    </row>
    <row r="85" spans="1:12" s="129" customFormat="1">
      <c r="A85" s="141"/>
      <c r="B85" s="138"/>
      <c r="C85" s="138"/>
      <c r="D85" s="138"/>
      <c r="E85" s="138"/>
      <c r="F85" s="142"/>
      <c r="G85" s="142"/>
      <c r="H85" s="142"/>
      <c r="I85" s="142"/>
      <c r="J85" s="142"/>
      <c r="K85" s="128"/>
      <c r="L85" s="128"/>
    </row>
    <row r="86" spans="1:12" s="129" customFormat="1">
      <c r="A86" s="141"/>
      <c r="B86" s="138"/>
      <c r="C86" s="138"/>
      <c r="D86" s="138"/>
      <c r="E86" s="138"/>
      <c r="F86" s="142"/>
      <c r="G86" s="142"/>
      <c r="H86" s="142"/>
      <c r="I86" s="142"/>
      <c r="J86" s="142"/>
      <c r="K86" s="128"/>
      <c r="L86" s="128"/>
    </row>
    <row r="87" spans="1:12" s="129" customFormat="1">
      <c r="A87" s="141"/>
      <c r="B87" s="138"/>
      <c r="C87" s="138"/>
      <c r="D87" s="138"/>
      <c r="E87" s="138"/>
      <c r="F87" s="142"/>
      <c r="G87" s="142"/>
      <c r="H87" s="142"/>
      <c r="I87" s="142"/>
      <c r="J87" s="142"/>
      <c r="K87" s="128"/>
      <c r="L87" s="128"/>
    </row>
    <row r="88" spans="1:12" s="129" customFormat="1">
      <c r="A88" s="143"/>
      <c r="F88" s="128"/>
      <c r="G88" s="128"/>
      <c r="H88" s="128"/>
      <c r="I88" s="128"/>
      <c r="J88" s="128"/>
      <c r="K88" s="128"/>
      <c r="L88" s="128"/>
    </row>
    <row r="89" spans="1:12" s="129" customFormat="1">
      <c r="A89" s="143"/>
      <c r="F89" s="128"/>
      <c r="G89" s="128"/>
      <c r="H89" s="128"/>
      <c r="I89" s="128"/>
      <c r="J89" s="128"/>
      <c r="K89" s="128"/>
      <c r="L89" s="128"/>
    </row>
    <row r="90" spans="1:12" s="129" customFormat="1">
      <c r="A90" s="143"/>
      <c r="F90" s="128"/>
      <c r="G90" s="128"/>
      <c r="H90" s="128"/>
      <c r="I90" s="128"/>
      <c r="J90" s="128"/>
      <c r="K90" s="128"/>
      <c r="L90" s="128"/>
    </row>
    <row r="91" spans="1:12" s="129" customFormat="1">
      <c r="A91" s="143"/>
      <c r="F91" s="128"/>
      <c r="G91" s="128"/>
      <c r="H91" s="128"/>
      <c r="I91" s="128"/>
      <c r="J91" s="128"/>
      <c r="K91" s="128"/>
      <c r="L91" s="128"/>
    </row>
    <row r="92" spans="1:12" s="129" customFormat="1">
      <c r="A92" s="143"/>
      <c r="F92" s="128"/>
      <c r="G92" s="128"/>
      <c r="H92" s="128"/>
      <c r="I92" s="128"/>
      <c r="J92" s="128"/>
      <c r="K92" s="128"/>
      <c r="L92" s="128"/>
    </row>
    <row r="93" spans="1:12" s="129" customFormat="1">
      <c r="A93" s="143"/>
      <c r="F93" s="128"/>
      <c r="G93" s="128"/>
      <c r="H93" s="128"/>
      <c r="I93" s="128"/>
      <c r="J93" s="128"/>
      <c r="K93" s="128"/>
      <c r="L93" s="128"/>
    </row>
    <row r="94" spans="1:12" s="129" customFormat="1">
      <c r="A94" s="143"/>
      <c r="F94" s="128"/>
      <c r="G94" s="128"/>
      <c r="H94" s="128"/>
      <c r="I94" s="128"/>
      <c r="J94" s="128"/>
      <c r="K94" s="128"/>
      <c r="L94" s="128"/>
    </row>
    <row r="95" spans="1:12" s="129" customFormat="1">
      <c r="A95" s="143"/>
      <c r="F95" s="128"/>
      <c r="G95" s="128"/>
      <c r="H95" s="128"/>
      <c r="I95" s="128"/>
      <c r="J95" s="128"/>
      <c r="K95" s="128"/>
      <c r="L95" s="128"/>
    </row>
    <row r="96" spans="1:12" s="129" customFormat="1">
      <c r="A96" s="143"/>
      <c r="F96" s="128"/>
      <c r="G96" s="128"/>
      <c r="H96" s="128"/>
      <c r="I96" s="128"/>
      <c r="J96" s="128"/>
      <c r="K96" s="128"/>
      <c r="L96" s="128"/>
    </row>
    <row r="97" spans="1:12" s="129" customFormat="1">
      <c r="A97" s="143"/>
      <c r="F97" s="128"/>
      <c r="G97" s="128"/>
      <c r="H97" s="128"/>
      <c r="I97" s="128"/>
      <c r="J97" s="128"/>
      <c r="K97" s="128"/>
      <c r="L97" s="128"/>
    </row>
    <row r="98" spans="1:12" s="129" customFormat="1">
      <c r="A98" s="143"/>
      <c r="F98" s="128"/>
      <c r="G98" s="128"/>
      <c r="H98" s="128"/>
      <c r="I98" s="128"/>
      <c r="J98" s="128"/>
      <c r="K98" s="128"/>
      <c r="L98" s="128"/>
    </row>
    <row r="99" spans="1:12" s="129" customFormat="1">
      <c r="A99" s="143"/>
      <c r="F99" s="128"/>
      <c r="G99" s="128"/>
      <c r="H99" s="128"/>
      <c r="I99" s="128"/>
      <c r="J99" s="128"/>
      <c r="K99" s="128"/>
      <c r="L99" s="128"/>
    </row>
    <row r="100" spans="1:12" s="129" customFormat="1">
      <c r="A100" s="143"/>
      <c r="F100" s="128"/>
      <c r="G100" s="128"/>
      <c r="H100" s="128"/>
      <c r="I100" s="128"/>
      <c r="J100" s="128"/>
      <c r="K100" s="128"/>
      <c r="L100" s="128"/>
    </row>
    <row r="101" spans="1:12" s="129" customFormat="1">
      <c r="A101" s="143"/>
      <c r="F101" s="128"/>
      <c r="G101" s="128"/>
      <c r="H101" s="128"/>
      <c r="I101" s="128"/>
      <c r="J101" s="128"/>
      <c r="K101" s="128"/>
      <c r="L101" s="128"/>
    </row>
    <row r="102" spans="1:12" s="129" customFormat="1">
      <c r="A102" s="143"/>
      <c r="F102" s="128"/>
      <c r="G102" s="128"/>
      <c r="H102" s="128"/>
      <c r="I102" s="128"/>
      <c r="J102" s="128"/>
      <c r="K102" s="128"/>
      <c r="L102" s="128"/>
    </row>
    <row r="103" spans="1:12" s="129" customFormat="1">
      <c r="A103" s="143"/>
      <c r="F103" s="128"/>
      <c r="G103" s="128"/>
      <c r="H103" s="128"/>
      <c r="I103" s="128"/>
      <c r="J103" s="128"/>
      <c r="K103" s="128"/>
      <c r="L103" s="128"/>
    </row>
    <row r="104" spans="1:12" s="129" customFormat="1">
      <c r="A104" s="143"/>
      <c r="F104" s="128"/>
      <c r="G104" s="128"/>
      <c r="H104" s="128"/>
      <c r="I104" s="128"/>
      <c r="J104" s="128"/>
      <c r="K104" s="128"/>
      <c r="L104" s="128"/>
    </row>
    <row r="105" spans="1:12" s="129" customFormat="1">
      <c r="A105" s="143"/>
      <c r="F105" s="128"/>
      <c r="G105" s="128"/>
      <c r="H105" s="128"/>
      <c r="I105" s="128"/>
      <c r="J105" s="128"/>
      <c r="K105" s="128"/>
      <c r="L105" s="128"/>
    </row>
    <row r="106" spans="1:12" s="129" customFormat="1">
      <c r="A106" s="143"/>
      <c r="F106" s="128"/>
      <c r="G106" s="128"/>
      <c r="H106" s="128"/>
      <c r="I106" s="128"/>
      <c r="J106" s="128"/>
      <c r="K106" s="128"/>
      <c r="L106" s="128"/>
    </row>
    <row r="107" spans="1:12" s="129" customFormat="1">
      <c r="A107" s="143"/>
      <c r="F107" s="128"/>
      <c r="G107" s="128"/>
      <c r="H107" s="128"/>
      <c r="I107" s="128"/>
      <c r="J107" s="128"/>
      <c r="K107" s="128"/>
      <c r="L107" s="128"/>
    </row>
    <row r="108" spans="1:12" s="129" customFormat="1">
      <c r="A108" s="143"/>
      <c r="F108" s="128"/>
      <c r="G108" s="128"/>
      <c r="H108" s="128"/>
      <c r="I108" s="128"/>
      <c r="J108" s="128"/>
      <c r="K108" s="128"/>
      <c r="L108" s="128"/>
    </row>
    <row r="109" spans="1:12" s="129" customFormat="1">
      <c r="A109" s="143"/>
      <c r="F109" s="128"/>
      <c r="G109" s="128"/>
      <c r="H109" s="128"/>
      <c r="I109" s="128"/>
      <c r="J109" s="128"/>
      <c r="K109" s="128"/>
      <c r="L109" s="128"/>
    </row>
    <row r="110" spans="1:12" s="129" customFormat="1">
      <c r="A110" s="143"/>
      <c r="F110" s="128"/>
      <c r="G110" s="128"/>
      <c r="H110" s="128"/>
      <c r="I110" s="128"/>
      <c r="J110" s="128"/>
      <c r="K110" s="128"/>
      <c r="L110" s="128"/>
    </row>
    <row r="111" spans="1:12" s="129" customFormat="1">
      <c r="A111" s="143"/>
      <c r="F111" s="128"/>
      <c r="G111" s="128"/>
      <c r="H111" s="128"/>
      <c r="I111" s="128"/>
      <c r="J111" s="128"/>
      <c r="K111" s="128"/>
      <c r="L111" s="128"/>
    </row>
    <row r="112" spans="1:12" s="129" customFormat="1">
      <c r="A112" s="143"/>
      <c r="F112" s="128"/>
      <c r="G112" s="128"/>
      <c r="H112" s="128"/>
      <c r="I112" s="128"/>
      <c r="J112" s="128"/>
      <c r="K112" s="128"/>
      <c r="L112" s="128"/>
    </row>
    <row r="113" spans="1:12" s="129" customFormat="1">
      <c r="A113" s="143"/>
      <c r="F113" s="128"/>
      <c r="G113" s="128"/>
      <c r="H113" s="128"/>
      <c r="I113" s="128"/>
      <c r="J113" s="128"/>
      <c r="K113" s="128"/>
      <c r="L113" s="128"/>
    </row>
    <row r="114" spans="1:12" s="129" customFormat="1">
      <c r="A114" s="143"/>
      <c r="F114" s="128"/>
      <c r="G114" s="128"/>
      <c r="H114" s="128"/>
      <c r="I114" s="128"/>
      <c r="J114" s="128"/>
      <c r="K114" s="128"/>
      <c r="L114" s="128"/>
    </row>
    <row r="115" spans="1:12" s="129" customFormat="1">
      <c r="A115" s="143"/>
      <c r="F115" s="128"/>
      <c r="G115" s="128"/>
      <c r="H115" s="128"/>
      <c r="I115" s="128"/>
      <c r="J115" s="128"/>
      <c r="K115" s="128"/>
      <c r="L115" s="128"/>
    </row>
    <row r="116" spans="1:12" s="129" customFormat="1">
      <c r="A116" s="143"/>
      <c r="F116" s="128"/>
      <c r="G116" s="128"/>
      <c r="H116" s="128"/>
      <c r="I116" s="128"/>
      <c r="J116" s="128"/>
      <c r="K116" s="128"/>
      <c r="L116" s="128"/>
    </row>
    <row r="117" spans="1:12" s="129" customFormat="1">
      <c r="A117" s="143"/>
      <c r="F117" s="128"/>
      <c r="G117" s="128"/>
      <c r="H117" s="128"/>
      <c r="I117" s="128"/>
      <c r="J117" s="128"/>
      <c r="K117" s="128"/>
      <c r="L117" s="128"/>
    </row>
    <row r="118" spans="1:12" s="129" customFormat="1">
      <c r="A118" s="143"/>
      <c r="F118" s="128"/>
      <c r="G118" s="128"/>
      <c r="H118" s="128"/>
      <c r="I118" s="128"/>
      <c r="J118" s="128"/>
      <c r="K118" s="128"/>
      <c r="L118" s="128"/>
    </row>
    <row r="119" spans="1:12" s="129" customFormat="1">
      <c r="A119" s="143"/>
      <c r="F119" s="128"/>
      <c r="G119" s="128"/>
      <c r="H119" s="128"/>
      <c r="I119" s="128"/>
      <c r="J119" s="128"/>
      <c r="K119" s="128"/>
      <c r="L119" s="128"/>
    </row>
    <row r="120" spans="1:12" s="129" customFormat="1">
      <c r="A120" s="143"/>
      <c r="F120" s="128"/>
      <c r="G120" s="128"/>
      <c r="H120" s="128"/>
      <c r="I120" s="128"/>
      <c r="J120" s="128"/>
      <c r="K120" s="128"/>
      <c r="L120" s="128"/>
    </row>
    <row r="121" spans="1:12" s="129" customFormat="1">
      <c r="A121" s="143"/>
      <c r="F121" s="128"/>
      <c r="G121" s="128"/>
      <c r="H121" s="128"/>
      <c r="I121" s="128"/>
      <c r="J121" s="128"/>
      <c r="K121" s="128"/>
      <c r="L121" s="128"/>
    </row>
    <row r="122" spans="1:12" s="129" customFormat="1">
      <c r="A122" s="143"/>
      <c r="F122" s="128"/>
      <c r="G122" s="128"/>
      <c r="H122" s="128"/>
      <c r="I122" s="128"/>
      <c r="J122" s="128"/>
      <c r="K122" s="128"/>
      <c r="L122" s="128"/>
    </row>
    <row r="123" spans="1:12" s="129" customFormat="1">
      <c r="A123" s="143"/>
      <c r="F123" s="128"/>
      <c r="G123" s="128"/>
      <c r="H123" s="128"/>
      <c r="I123" s="128"/>
      <c r="J123" s="128"/>
      <c r="K123" s="128"/>
      <c r="L123" s="128"/>
    </row>
    <row r="124" spans="1:12" s="129" customFormat="1">
      <c r="A124" s="143"/>
      <c r="F124" s="128"/>
      <c r="G124" s="128"/>
      <c r="H124" s="128"/>
      <c r="I124" s="128"/>
      <c r="J124" s="128"/>
      <c r="K124" s="128"/>
      <c r="L124" s="128"/>
    </row>
    <row r="125" spans="1:12" s="129" customFormat="1">
      <c r="A125" s="143"/>
      <c r="F125" s="128"/>
      <c r="G125" s="128"/>
      <c r="H125" s="128"/>
      <c r="I125" s="128"/>
      <c r="J125" s="128"/>
      <c r="K125" s="128"/>
      <c r="L125" s="128"/>
    </row>
    <row r="126" spans="1:12" s="129" customFormat="1">
      <c r="A126" s="143"/>
      <c r="F126" s="128"/>
      <c r="G126" s="128"/>
      <c r="H126" s="128"/>
      <c r="I126" s="128"/>
      <c r="J126" s="128"/>
      <c r="K126" s="128"/>
      <c r="L126" s="128"/>
    </row>
    <row r="127" spans="1:12" s="129" customFormat="1">
      <c r="A127" s="143"/>
      <c r="F127" s="128"/>
      <c r="G127" s="128"/>
      <c r="H127" s="128"/>
      <c r="I127" s="128"/>
      <c r="J127" s="128"/>
      <c r="K127" s="128"/>
      <c r="L127" s="128"/>
    </row>
    <row r="128" spans="1:12" s="129" customFormat="1">
      <c r="A128" s="143"/>
      <c r="F128" s="128"/>
      <c r="G128" s="128"/>
      <c r="H128" s="128"/>
      <c r="I128" s="128"/>
      <c r="J128" s="128"/>
      <c r="K128" s="128"/>
      <c r="L128" s="128"/>
    </row>
    <row r="129" spans="1:12" s="129" customFormat="1">
      <c r="A129" s="143"/>
      <c r="F129" s="128"/>
      <c r="G129" s="128"/>
      <c r="H129" s="128"/>
      <c r="I129" s="128"/>
      <c r="J129" s="128"/>
      <c r="K129" s="128"/>
      <c r="L129" s="128"/>
    </row>
    <row r="130" spans="1:12" s="129" customFormat="1">
      <c r="A130" s="143"/>
      <c r="F130" s="128"/>
      <c r="G130" s="128"/>
      <c r="H130" s="128"/>
      <c r="I130" s="128"/>
      <c r="J130" s="128"/>
      <c r="K130" s="128"/>
      <c r="L130" s="128"/>
    </row>
    <row r="131" spans="1:12" s="129" customFormat="1">
      <c r="A131" s="143"/>
      <c r="F131" s="128"/>
      <c r="G131" s="128"/>
      <c r="H131" s="128"/>
      <c r="I131" s="128"/>
      <c r="J131" s="128"/>
      <c r="K131" s="128"/>
      <c r="L131" s="128"/>
    </row>
    <row r="132" spans="1:12" s="129" customFormat="1">
      <c r="A132" s="143"/>
      <c r="F132" s="128"/>
      <c r="G132" s="128"/>
      <c r="H132" s="128"/>
      <c r="I132" s="128"/>
      <c r="J132" s="128"/>
      <c r="K132" s="128"/>
      <c r="L132" s="128"/>
    </row>
    <row r="133" spans="1:12" s="129" customFormat="1">
      <c r="A133" s="143"/>
      <c r="F133" s="128"/>
      <c r="G133" s="128"/>
      <c r="H133" s="128"/>
      <c r="I133" s="128"/>
      <c r="J133" s="128"/>
      <c r="K133" s="128"/>
      <c r="L133" s="128"/>
    </row>
    <row r="134" spans="1:12" s="129" customFormat="1">
      <c r="A134" s="143"/>
      <c r="F134" s="128"/>
      <c r="G134" s="128"/>
      <c r="H134" s="128"/>
      <c r="I134" s="128"/>
      <c r="J134" s="128"/>
      <c r="K134" s="128"/>
      <c r="L134" s="128"/>
    </row>
    <row r="135" spans="1:12" s="129" customFormat="1">
      <c r="A135" s="143"/>
      <c r="F135" s="128"/>
      <c r="G135" s="128"/>
      <c r="H135" s="128"/>
      <c r="I135" s="128"/>
      <c r="J135" s="128"/>
      <c r="K135" s="128"/>
      <c r="L135" s="128"/>
    </row>
    <row r="136" spans="1:12" s="129" customFormat="1">
      <c r="A136" s="143"/>
      <c r="F136" s="128"/>
      <c r="G136" s="128"/>
      <c r="H136" s="128"/>
      <c r="I136" s="128"/>
      <c r="J136" s="128"/>
      <c r="K136" s="128"/>
      <c r="L136" s="128"/>
    </row>
    <row r="137" spans="1:12" s="129" customFormat="1">
      <c r="A137" s="143"/>
      <c r="F137" s="128"/>
      <c r="G137" s="128"/>
      <c r="H137" s="128"/>
      <c r="I137" s="128"/>
      <c r="J137" s="128"/>
      <c r="K137" s="128"/>
      <c r="L137" s="128"/>
    </row>
    <row r="138" spans="1:12" s="129" customFormat="1">
      <c r="A138" s="143"/>
      <c r="F138" s="128"/>
      <c r="G138" s="128"/>
      <c r="H138" s="128"/>
      <c r="I138" s="128"/>
      <c r="J138" s="128"/>
      <c r="K138" s="128"/>
      <c r="L138" s="128"/>
    </row>
    <row r="139" spans="1:12" s="129" customFormat="1">
      <c r="A139" s="143"/>
      <c r="F139" s="128"/>
      <c r="G139" s="128"/>
      <c r="H139" s="128"/>
      <c r="I139" s="128"/>
      <c r="J139" s="128"/>
      <c r="K139" s="128"/>
      <c r="L139" s="128"/>
    </row>
    <row r="140" spans="1:12" s="129" customFormat="1">
      <c r="A140" s="143"/>
      <c r="F140" s="128"/>
      <c r="G140" s="128"/>
      <c r="H140" s="128"/>
      <c r="I140" s="128"/>
      <c r="J140" s="128"/>
      <c r="K140" s="128"/>
      <c r="L140" s="128"/>
    </row>
    <row r="141" spans="1:12" s="129" customFormat="1">
      <c r="A141" s="143"/>
      <c r="F141" s="128"/>
      <c r="G141" s="128"/>
      <c r="H141" s="128"/>
      <c r="I141" s="128"/>
      <c r="J141" s="128"/>
      <c r="K141" s="128"/>
      <c r="L141" s="128"/>
    </row>
    <row r="142" spans="1:12" s="129" customFormat="1">
      <c r="A142" s="143"/>
      <c r="F142" s="128"/>
      <c r="G142" s="128"/>
      <c r="H142" s="128"/>
      <c r="I142" s="128"/>
      <c r="J142" s="128"/>
      <c r="K142" s="128"/>
      <c r="L142" s="128"/>
    </row>
    <row r="143" spans="1:12" s="129" customFormat="1">
      <c r="A143" s="143"/>
      <c r="F143" s="128"/>
      <c r="G143" s="128"/>
      <c r="H143" s="128"/>
      <c r="I143" s="128"/>
      <c r="J143" s="128"/>
      <c r="K143" s="128"/>
      <c r="L143" s="128"/>
    </row>
    <row r="144" spans="1:12" s="129" customFormat="1">
      <c r="A144" s="143"/>
      <c r="F144" s="128"/>
      <c r="G144" s="128"/>
      <c r="H144" s="128"/>
      <c r="I144" s="128"/>
      <c r="J144" s="128"/>
      <c r="K144" s="128"/>
      <c r="L144" s="128"/>
    </row>
    <row r="145" spans="1:12" s="129" customFormat="1">
      <c r="A145" s="143"/>
      <c r="F145" s="128"/>
      <c r="G145" s="128"/>
      <c r="H145" s="128"/>
      <c r="I145" s="128"/>
      <c r="J145" s="128"/>
      <c r="K145" s="128"/>
      <c r="L145" s="128"/>
    </row>
    <row r="146" spans="1:12" s="129" customFormat="1">
      <c r="A146" s="143"/>
      <c r="F146" s="128"/>
      <c r="G146" s="128"/>
      <c r="H146" s="128"/>
      <c r="I146" s="128"/>
      <c r="J146" s="128"/>
      <c r="K146" s="128"/>
      <c r="L146" s="128"/>
    </row>
    <row r="147" spans="1:12" s="129" customFormat="1">
      <c r="A147" s="143"/>
      <c r="F147" s="128"/>
      <c r="G147" s="128"/>
      <c r="H147" s="128"/>
      <c r="I147" s="128"/>
      <c r="J147" s="128"/>
      <c r="K147" s="128"/>
      <c r="L147" s="128"/>
    </row>
    <row r="148" spans="1:12" s="129" customFormat="1">
      <c r="A148" s="143"/>
      <c r="F148" s="128"/>
      <c r="G148" s="128"/>
      <c r="H148" s="128"/>
      <c r="I148" s="128"/>
      <c r="J148" s="128"/>
      <c r="K148" s="128"/>
      <c r="L148" s="128"/>
    </row>
    <row r="149" spans="1:12" s="129" customFormat="1">
      <c r="A149" s="143"/>
      <c r="F149" s="128"/>
      <c r="G149" s="128"/>
      <c r="H149" s="128"/>
      <c r="I149" s="128"/>
      <c r="J149" s="128"/>
      <c r="K149" s="128"/>
      <c r="L149" s="128"/>
    </row>
    <row r="150" spans="1:12" s="129" customFormat="1">
      <c r="A150" s="143"/>
      <c r="F150" s="128"/>
      <c r="G150" s="128"/>
      <c r="H150" s="128"/>
      <c r="I150" s="128"/>
      <c r="J150" s="128"/>
      <c r="K150" s="128"/>
      <c r="L150" s="128"/>
    </row>
    <row r="151" spans="1:12" s="129" customFormat="1">
      <c r="A151" s="143"/>
      <c r="F151" s="128"/>
      <c r="G151" s="128"/>
      <c r="H151" s="128"/>
      <c r="I151" s="128"/>
      <c r="J151" s="128"/>
      <c r="K151" s="128"/>
      <c r="L151" s="128"/>
    </row>
    <row r="152" spans="1:12" s="129" customFormat="1">
      <c r="A152" s="143"/>
      <c r="F152" s="128"/>
      <c r="G152" s="128"/>
      <c r="H152" s="128"/>
      <c r="I152" s="128"/>
      <c r="J152" s="128"/>
      <c r="K152" s="128"/>
      <c r="L152" s="128"/>
    </row>
    <row r="153" spans="1:12" s="129" customFormat="1">
      <c r="A153" s="143"/>
      <c r="F153" s="128"/>
      <c r="G153" s="128"/>
      <c r="H153" s="128"/>
      <c r="I153" s="128"/>
      <c r="J153" s="128"/>
      <c r="K153" s="128"/>
      <c r="L153" s="128"/>
    </row>
    <row r="154" spans="1:12" s="129" customFormat="1">
      <c r="A154" s="143"/>
      <c r="F154" s="128"/>
      <c r="G154" s="128"/>
      <c r="H154" s="128"/>
      <c r="I154" s="128"/>
      <c r="J154" s="128"/>
      <c r="K154" s="128"/>
      <c r="L154" s="128"/>
    </row>
    <row r="155" spans="1:12" s="129" customFormat="1">
      <c r="A155" s="143"/>
      <c r="F155" s="128"/>
      <c r="G155" s="128"/>
      <c r="H155" s="128"/>
      <c r="I155" s="128"/>
      <c r="J155" s="128"/>
      <c r="K155" s="128"/>
      <c r="L155" s="128"/>
    </row>
    <row r="156" spans="1:12" s="129" customFormat="1">
      <c r="A156" s="143"/>
      <c r="F156" s="128"/>
      <c r="G156" s="128"/>
      <c r="H156" s="128"/>
      <c r="I156" s="128"/>
      <c r="J156" s="128"/>
      <c r="K156" s="128"/>
      <c r="L156" s="128"/>
    </row>
    <row r="157" spans="1:12" s="129" customFormat="1">
      <c r="A157" s="143"/>
      <c r="F157" s="128"/>
      <c r="G157" s="128"/>
      <c r="H157" s="128"/>
      <c r="I157" s="128"/>
      <c r="J157" s="128"/>
      <c r="K157" s="128"/>
      <c r="L157" s="128"/>
    </row>
    <row r="158" spans="1:12" s="129" customFormat="1">
      <c r="A158" s="143"/>
      <c r="F158" s="128"/>
      <c r="G158" s="128"/>
      <c r="H158" s="128"/>
      <c r="I158" s="128"/>
      <c r="J158" s="128"/>
      <c r="K158" s="128"/>
      <c r="L158" s="128"/>
    </row>
    <row r="159" spans="1:12" s="129" customFormat="1">
      <c r="A159" s="143"/>
      <c r="F159" s="128"/>
      <c r="G159" s="128"/>
      <c r="H159" s="128"/>
      <c r="I159" s="128"/>
      <c r="J159" s="128"/>
      <c r="K159" s="128"/>
      <c r="L159" s="128"/>
    </row>
    <row r="160" spans="1:12" s="129" customFormat="1">
      <c r="A160" s="143"/>
      <c r="F160" s="128"/>
      <c r="G160" s="128"/>
      <c r="H160" s="128"/>
      <c r="I160" s="128"/>
      <c r="J160" s="128"/>
      <c r="K160" s="128"/>
      <c r="L160" s="128"/>
    </row>
    <row r="161" spans="1:12" s="129" customFormat="1">
      <c r="A161" s="143"/>
      <c r="F161" s="128"/>
      <c r="G161" s="128"/>
      <c r="H161" s="128"/>
      <c r="I161" s="128"/>
      <c r="J161" s="128"/>
      <c r="K161" s="128"/>
      <c r="L161" s="128"/>
    </row>
    <row r="162" spans="1:12" s="129" customFormat="1">
      <c r="A162" s="143"/>
      <c r="F162" s="128"/>
      <c r="G162" s="128"/>
      <c r="H162" s="128"/>
      <c r="I162" s="128"/>
      <c r="J162" s="128"/>
      <c r="K162" s="128"/>
      <c r="L162" s="128"/>
    </row>
    <row r="163" spans="1:12" s="129" customFormat="1">
      <c r="A163" s="143"/>
      <c r="F163" s="128"/>
      <c r="G163" s="128"/>
      <c r="H163" s="128"/>
      <c r="I163" s="128"/>
      <c r="J163" s="128"/>
      <c r="K163" s="128"/>
      <c r="L163" s="128"/>
    </row>
    <row r="164" spans="1:12" s="129" customFormat="1">
      <c r="A164" s="143"/>
      <c r="F164" s="128"/>
      <c r="G164" s="128"/>
      <c r="H164" s="128"/>
      <c r="I164" s="128"/>
      <c r="J164" s="128"/>
      <c r="K164" s="128"/>
      <c r="L164" s="128"/>
    </row>
    <row r="165" spans="1:12" s="129" customFormat="1">
      <c r="A165" s="143"/>
      <c r="F165" s="128"/>
      <c r="G165" s="128"/>
      <c r="H165" s="128"/>
      <c r="I165" s="128"/>
      <c r="J165" s="128"/>
      <c r="K165" s="128"/>
      <c r="L165" s="128"/>
    </row>
    <row r="166" spans="1:12" s="129" customFormat="1">
      <c r="A166" s="143"/>
      <c r="F166" s="128"/>
      <c r="G166" s="128"/>
      <c r="H166" s="128"/>
      <c r="I166" s="128"/>
      <c r="J166" s="128"/>
      <c r="K166" s="128"/>
      <c r="L166" s="128"/>
    </row>
    <row r="167" spans="1:12" s="129" customFormat="1">
      <c r="A167" s="143"/>
      <c r="F167" s="128"/>
      <c r="G167" s="128"/>
      <c r="H167" s="128"/>
      <c r="I167" s="128"/>
      <c r="J167" s="128"/>
      <c r="K167" s="128"/>
      <c r="L167" s="128"/>
    </row>
    <row r="168" spans="1:12" s="129" customFormat="1">
      <c r="A168" s="143"/>
      <c r="F168" s="128"/>
      <c r="G168" s="128"/>
      <c r="H168" s="128"/>
      <c r="I168" s="128"/>
      <c r="J168" s="128"/>
      <c r="K168" s="128"/>
      <c r="L168" s="128"/>
    </row>
    <row r="169" spans="1:12" s="129" customFormat="1">
      <c r="A169" s="143"/>
      <c r="F169" s="128"/>
      <c r="G169" s="128"/>
      <c r="H169" s="128"/>
      <c r="I169" s="128"/>
      <c r="J169" s="128"/>
      <c r="K169" s="128"/>
      <c r="L169" s="128"/>
    </row>
    <row r="170" spans="1:12" s="129" customFormat="1">
      <c r="A170" s="143"/>
      <c r="F170" s="128"/>
      <c r="G170" s="128"/>
      <c r="H170" s="128"/>
      <c r="I170" s="128"/>
      <c r="J170" s="128"/>
      <c r="K170" s="128"/>
      <c r="L170" s="128"/>
    </row>
    <row r="171" spans="1:12" s="129" customFormat="1">
      <c r="A171" s="143"/>
      <c r="F171" s="128"/>
      <c r="G171" s="128"/>
      <c r="H171" s="128"/>
      <c r="I171" s="128"/>
      <c r="J171" s="128"/>
      <c r="K171" s="128"/>
      <c r="L171" s="128"/>
    </row>
    <row r="172" spans="1:12" s="129" customFormat="1">
      <c r="A172" s="143"/>
      <c r="F172" s="128"/>
      <c r="G172" s="128"/>
      <c r="H172" s="128"/>
      <c r="I172" s="128"/>
      <c r="J172" s="128"/>
      <c r="K172" s="128"/>
      <c r="L172" s="128"/>
    </row>
    <row r="173" spans="1:12" s="129" customFormat="1">
      <c r="A173" s="143"/>
      <c r="F173" s="128"/>
      <c r="G173" s="128"/>
      <c r="H173" s="128"/>
      <c r="I173" s="128"/>
      <c r="J173" s="128"/>
      <c r="K173" s="128"/>
      <c r="L173" s="128"/>
    </row>
    <row r="174" spans="1:12" s="129" customFormat="1">
      <c r="A174" s="143"/>
      <c r="F174" s="128"/>
      <c r="G174" s="128"/>
      <c r="H174" s="128"/>
      <c r="I174" s="128"/>
      <c r="J174" s="128"/>
      <c r="K174" s="128"/>
      <c r="L174" s="128"/>
    </row>
    <row r="175" spans="1:12" s="129" customFormat="1">
      <c r="A175" s="143"/>
      <c r="F175" s="128"/>
      <c r="G175" s="128"/>
      <c r="H175" s="128"/>
      <c r="I175" s="128"/>
      <c r="J175" s="128"/>
      <c r="K175" s="128"/>
      <c r="L175" s="128"/>
    </row>
    <row r="176" spans="1:12" s="129" customFormat="1">
      <c r="A176" s="143"/>
      <c r="F176" s="128"/>
      <c r="G176" s="128"/>
      <c r="H176" s="128"/>
      <c r="I176" s="128"/>
      <c r="J176" s="128"/>
      <c r="K176" s="128"/>
      <c r="L176" s="128"/>
    </row>
    <row r="177" spans="1:12" s="129" customFormat="1">
      <c r="A177" s="143"/>
      <c r="F177" s="128"/>
      <c r="G177" s="128"/>
      <c r="H177" s="128"/>
      <c r="I177" s="128"/>
      <c r="J177" s="128"/>
      <c r="K177" s="128"/>
      <c r="L177" s="128"/>
    </row>
    <row r="178" spans="1:12" s="129" customFormat="1">
      <c r="A178" s="143"/>
      <c r="F178" s="128"/>
      <c r="G178" s="128"/>
      <c r="H178" s="128"/>
      <c r="I178" s="128"/>
      <c r="J178" s="128"/>
      <c r="K178" s="128"/>
      <c r="L178" s="128"/>
    </row>
    <row r="179" spans="1:12" s="129" customFormat="1">
      <c r="A179" s="143"/>
      <c r="F179" s="128"/>
      <c r="G179" s="128"/>
      <c r="H179" s="128"/>
      <c r="I179" s="128"/>
      <c r="J179" s="128"/>
      <c r="K179" s="128"/>
      <c r="L179" s="128"/>
    </row>
    <row r="180" spans="1:12" s="129" customFormat="1">
      <c r="A180" s="143"/>
      <c r="F180" s="128"/>
      <c r="G180" s="128"/>
      <c r="H180" s="128"/>
      <c r="I180" s="128"/>
      <c r="J180" s="128"/>
      <c r="K180" s="128"/>
      <c r="L180" s="128"/>
    </row>
    <row r="181" spans="1:12" s="129" customFormat="1">
      <c r="A181" s="143"/>
      <c r="F181" s="128"/>
      <c r="G181" s="128"/>
      <c r="H181" s="128"/>
      <c r="I181" s="128"/>
      <c r="J181" s="128"/>
      <c r="K181" s="128"/>
      <c r="L181" s="128"/>
    </row>
    <row r="182" spans="1:12" s="129" customFormat="1">
      <c r="A182" s="143"/>
      <c r="F182" s="128"/>
      <c r="G182" s="128"/>
      <c r="H182" s="128"/>
      <c r="I182" s="128"/>
      <c r="J182" s="128"/>
      <c r="K182" s="128"/>
      <c r="L182" s="128"/>
    </row>
    <row r="183" spans="1:12" s="129" customFormat="1">
      <c r="A183" s="143"/>
      <c r="F183" s="128"/>
      <c r="G183" s="128"/>
      <c r="H183" s="128"/>
      <c r="I183" s="128"/>
      <c r="J183" s="128"/>
      <c r="K183" s="128"/>
      <c r="L183" s="128"/>
    </row>
    <row r="184" spans="1:12" s="129" customFormat="1">
      <c r="A184" s="143"/>
      <c r="F184" s="128"/>
      <c r="G184" s="128"/>
      <c r="H184" s="128"/>
      <c r="I184" s="128"/>
      <c r="J184" s="128"/>
      <c r="K184" s="128"/>
      <c r="L184" s="128"/>
    </row>
    <row r="185" spans="1:12" s="129" customFormat="1">
      <c r="A185" s="143"/>
      <c r="F185" s="128"/>
      <c r="G185" s="128"/>
      <c r="H185" s="128"/>
      <c r="I185" s="128"/>
      <c r="J185" s="128"/>
      <c r="K185" s="128"/>
      <c r="L185" s="128"/>
    </row>
    <row r="186" spans="1:12" s="129" customFormat="1">
      <c r="A186" s="143"/>
      <c r="F186" s="128"/>
      <c r="G186" s="128"/>
      <c r="H186" s="128"/>
      <c r="I186" s="128"/>
      <c r="J186" s="128"/>
      <c r="K186" s="128"/>
      <c r="L186" s="128"/>
    </row>
    <row r="187" spans="1:12" s="129" customFormat="1">
      <c r="A187" s="143"/>
      <c r="F187" s="128"/>
      <c r="G187" s="128"/>
      <c r="H187" s="128"/>
      <c r="I187" s="128"/>
      <c r="J187" s="128"/>
      <c r="K187" s="128"/>
      <c r="L187" s="128"/>
    </row>
    <row r="188" spans="1:12" s="129" customFormat="1">
      <c r="A188" s="143"/>
      <c r="F188" s="128"/>
      <c r="G188" s="128"/>
      <c r="H188" s="128"/>
      <c r="I188" s="128"/>
      <c r="J188" s="128"/>
      <c r="K188" s="128"/>
      <c r="L188" s="128"/>
    </row>
    <row r="189" spans="1:12" s="129" customFormat="1">
      <c r="A189" s="143"/>
      <c r="F189" s="128"/>
      <c r="G189" s="128"/>
      <c r="H189" s="128"/>
      <c r="I189" s="128"/>
      <c r="J189" s="128"/>
      <c r="K189" s="128"/>
      <c r="L189" s="128"/>
    </row>
    <row r="190" spans="1:12" s="129" customFormat="1">
      <c r="A190" s="143"/>
      <c r="F190" s="128"/>
      <c r="G190" s="128"/>
      <c r="H190" s="128"/>
      <c r="I190" s="128"/>
      <c r="J190" s="128"/>
      <c r="K190" s="128"/>
      <c r="L190" s="128"/>
    </row>
    <row r="191" spans="1:12" s="129" customFormat="1">
      <c r="A191" s="143"/>
      <c r="F191" s="128"/>
      <c r="G191" s="128"/>
      <c r="H191" s="128"/>
      <c r="I191" s="128"/>
      <c r="J191" s="128"/>
      <c r="K191" s="128"/>
      <c r="L191" s="128"/>
    </row>
    <row r="192" spans="1:12" s="129" customFormat="1">
      <c r="A192" s="143"/>
      <c r="F192" s="128"/>
      <c r="G192" s="128"/>
      <c r="H192" s="128"/>
      <c r="I192" s="128"/>
      <c r="J192" s="128"/>
      <c r="K192" s="128"/>
      <c r="L192" s="128"/>
    </row>
    <row r="193" spans="1:12" s="129" customFormat="1">
      <c r="A193" s="143"/>
      <c r="F193" s="128"/>
      <c r="G193" s="128"/>
      <c r="H193" s="128"/>
      <c r="I193" s="128"/>
      <c r="J193" s="128"/>
      <c r="K193" s="128"/>
      <c r="L193" s="128"/>
    </row>
    <row r="194" spans="1:12" s="129" customFormat="1">
      <c r="A194" s="143"/>
      <c r="F194" s="128"/>
      <c r="G194" s="128"/>
      <c r="H194" s="128"/>
      <c r="I194" s="128"/>
      <c r="J194" s="128"/>
      <c r="K194" s="128"/>
      <c r="L194" s="128"/>
    </row>
    <row r="195" spans="1:12" s="129" customFormat="1">
      <c r="A195" s="143"/>
      <c r="F195" s="128"/>
      <c r="G195" s="128"/>
      <c r="H195" s="128"/>
      <c r="I195" s="128"/>
      <c r="J195" s="128"/>
      <c r="K195" s="128"/>
      <c r="L195" s="128"/>
    </row>
    <row r="196" spans="1:12" s="129" customFormat="1">
      <c r="A196" s="143"/>
      <c r="F196" s="128"/>
      <c r="G196" s="128"/>
      <c r="H196" s="128"/>
      <c r="I196" s="128"/>
      <c r="J196" s="128"/>
      <c r="K196" s="128"/>
      <c r="L196" s="128"/>
    </row>
    <row r="197" spans="1:12" s="129" customFormat="1">
      <c r="A197" s="143"/>
      <c r="F197" s="128"/>
      <c r="G197" s="128"/>
      <c r="H197" s="128"/>
      <c r="I197" s="128"/>
      <c r="J197" s="128"/>
      <c r="K197" s="128"/>
      <c r="L197" s="128"/>
    </row>
  </sheetData>
  <mergeCells count="14">
    <mergeCell ref="C47:F47"/>
    <mergeCell ref="H47:J47"/>
    <mergeCell ref="A7:J7"/>
    <mergeCell ref="A18:J18"/>
    <mergeCell ref="C46:F46"/>
    <mergeCell ref="H46:J46"/>
    <mergeCell ref="A2:J2"/>
    <mergeCell ref="A4:A5"/>
    <mergeCell ref="B4:B5"/>
    <mergeCell ref="C4:C5"/>
    <mergeCell ref="D4:D5"/>
    <mergeCell ref="E4:E5"/>
    <mergeCell ref="F4:F5"/>
    <mergeCell ref="G4:J4"/>
  </mergeCells>
  <phoneticPr fontId="3" type="noConversion"/>
  <pageMargins left="0.24" right="0.16" top="0.2" bottom="0.2" header="0.2" footer="0.11811023622047245"/>
  <pageSetup paperSize="9" scale="57" fitToHeight="2" orientation="landscape" verticalDpi="300" r:id="rId1"/>
  <headerFooter alignWithMargins="0"/>
  <ignoredErrors>
    <ignoredError sqref="F9 F19 F36 F40 F43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J102"/>
  <sheetViews>
    <sheetView view="pageBreakPreview" topLeftCell="A37" zoomScale="75" zoomScaleNormal="75" zoomScaleSheetLayoutView="75" workbookViewId="0">
      <selection activeCell="G13" sqref="G13"/>
    </sheetView>
  </sheetViews>
  <sheetFormatPr defaultRowHeight="20.25"/>
  <cols>
    <col min="1" max="1" width="83.28515625" style="113" customWidth="1"/>
    <col min="2" max="2" width="15" style="113" customWidth="1"/>
    <col min="3" max="3" width="20.85546875" style="113" customWidth="1"/>
    <col min="4" max="4" width="17.42578125" style="113" customWidth="1"/>
    <col min="5" max="5" width="17.7109375" style="113" customWidth="1"/>
    <col min="6" max="6" width="16.85546875" style="113" customWidth="1"/>
    <col min="7" max="10" width="16" style="113" customWidth="1"/>
    <col min="11" max="16384" width="9.140625" style="113"/>
  </cols>
  <sheetData>
    <row r="1" spans="1:10" ht="23.25" customHeight="1">
      <c r="J1" s="146" t="s">
        <v>360</v>
      </c>
    </row>
    <row r="2" spans="1:10" ht="29.25" customHeight="1">
      <c r="A2" s="333" t="s">
        <v>285</v>
      </c>
      <c r="B2" s="333"/>
      <c r="C2" s="333"/>
      <c r="D2" s="333"/>
      <c r="E2" s="333"/>
      <c r="F2" s="333"/>
      <c r="G2" s="333"/>
      <c r="H2" s="333"/>
      <c r="I2" s="333"/>
      <c r="J2" s="333"/>
    </row>
    <row r="3" spans="1:10">
      <c r="A3" s="147"/>
      <c r="B3" s="147"/>
      <c r="C3" s="147"/>
      <c r="D3" s="147"/>
      <c r="E3" s="281"/>
      <c r="F3" s="147"/>
      <c r="G3" s="147"/>
      <c r="H3" s="147"/>
      <c r="I3" s="147"/>
      <c r="J3" s="159" t="s">
        <v>369</v>
      </c>
    </row>
    <row r="4" spans="1:10" ht="48" customHeight="1">
      <c r="A4" s="379" t="s">
        <v>168</v>
      </c>
      <c r="B4" s="381" t="s">
        <v>0</v>
      </c>
      <c r="C4" s="381" t="s">
        <v>492</v>
      </c>
      <c r="D4" s="381" t="s">
        <v>499</v>
      </c>
      <c r="E4" s="381" t="s">
        <v>428</v>
      </c>
      <c r="F4" s="321" t="s">
        <v>491</v>
      </c>
      <c r="G4" s="321" t="s">
        <v>337</v>
      </c>
      <c r="H4" s="321"/>
      <c r="I4" s="321"/>
      <c r="J4" s="321"/>
    </row>
    <row r="5" spans="1:10" ht="72" customHeight="1">
      <c r="A5" s="380"/>
      <c r="B5" s="381"/>
      <c r="C5" s="381"/>
      <c r="D5" s="381"/>
      <c r="E5" s="381"/>
      <c r="F5" s="321"/>
      <c r="G5" s="131" t="s">
        <v>132</v>
      </c>
      <c r="H5" s="131" t="s">
        <v>133</v>
      </c>
      <c r="I5" s="131" t="s">
        <v>134</v>
      </c>
      <c r="J5" s="131" t="s">
        <v>63</v>
      </c>
    </row>
    <row r="6" spans="1:10" ht="27" customHeight="1">
      <c r="A6" s="78">
        <v>1</v>
      </c>
      <c r="B6" s="131">
        <v>2</v>
      </c>
      <c r="C6" s="131">
        <v>3</v>
      </c>
      <c r="D6" s="131">
        <v>4</v>
      </c>
      <c r="E6" s="278">
        <v>5</v>
      </c>
      <c r="F6" s="131">
        <v>6</v>
      </c>
      <c r="G6" s="131">
        <v>7</v>
      </c>
      <c r="H6" s="131">
        <v>8</v>
      </c>
      <c r="I6" s="131">
        <v>9</v>
      </c>
      <c r="J6" s="131">
        <v>10</v>
      </c>
    </row>
    <row r="7" spans="1:10" s="151" customFormat="1" ht="28.5" customHeight="1">
      <c r="A7" s="160" t="s">
        <v>116</v>
      </c>
      <c r="B7" s="148"/>
      <c r="C7" s="149"/>
      <c r="D7" s="149"/>
      <c r="E7" s="283"/>
      <c r="F7" s="149"/>
      <c r="G7" s="149"/>
      <c r="H7" s="149"/>
      <c r="I7" s="149"/>
      <c r="J7" s="150"/>
    </row>
    <row r="8" spans="1:10" ht="34.5" customHeight="1">
      <c r="A8" s="152" t="s">
        <v>256</v>
      </c>
      <c r="B8" s="153">
        <v>3000</v>
      </c>
      <c r="C8" s="252">
        <f>SUM(C9:C10,C12:C17)</f>
        <v>19892</v>
      </c>
      <c r="D8" s="252">
        <f>SUM(D9:D10,D12:D17)</f>
        <v>19667</v>
      </c>
      <c r="E8" s="282">
        <f t="shared" ref="E8" si="0">SUM(E9:E10,E12:E17)</f>
        <v>10999</v>
      </c>
      <c r="F8" s="288">
        <f t="shared" ref="F8:F18" si="1">SUM(G8:J8)</f>
        <v>21136</v>
      </c>
      <c r="G8" s="280">
        <f t="shared" ref="G8:I8" si="2">SUM(G9:G10,G12:G17)</f>
        <v>5983</v>
      </c>
      <c r="H8" s="280">
        <f t="shared" si="2"/>
        <v>5202</v>
      </c>
      <c r="I8" s="280">
        <f t="shared" si="2"/>
        <v>2751</v>
      </c>
      <c r="J8" s="280">
        <v>7200</v>
      </c>
    </row>
    <row r="9" spans="1:10" ht="33" customHeight="1">
      <c r="A9" s="84" t="s">
        <v>315</v>
      </c>
      <c r="B9" s="85">
        <v>3010</v>
      </c>
      <c r="C9" s="251">
        <v>19887</v>
      </c>
      <c r="D9" s="251">
        <v>19660</v>
      </c>
      <c r="E9" s="254">
        <v>10980</v>
      </c>
      <c r="F9" s="251">
        <f>SUM(G9:J9)</f>
        <v>21127</v>
      </c>
      <c r="G9" s="251">
        <v>5980</v>
      </c>
      <c r="H9" s="251">
        <v>5200</v>
      </c>
      <c r="I9" s="251">
        <v>2750</v>
      </c>
      <c r="J9" s="251">
        <v>7197</v>
      </c>
    </row>
    <row r="10" spans="1:10" ht="30" customHeight="1">
      <c r="A10" s="84" t="s">
        <v>257</v>
      </c>
      <c r="B10" s="85">
        <v>3020</v>
      </c>
      <c r="C10" s="251"/>
      <c r="D10" s="251"/>
      <c r="E10" s="254"/>
      <c r="F10" s="251">
        <f t="shared" si="1"/>
        <v>0</v>
      </c>
      <c r="G10" s="251"/>
      <c r="H10" s="251"/>
      <c r="I10" s="251"/>
      <c r="J10" s="251"/>
    </row>
    <row r="11" spans="1:10" ht="28.5" customHeight="1">
      <c r="A11" s="84" t="s">
        <v>258</v>
      </c>
      <c r="B11" s="85">
        <v>3021</v>
      </c>
      <c r="C11" s="251"/>
      <c r="D11" s="251"/>
      <c r="E11" s="254"/>
      <c r="F11" s="251">
        <f t="shared" si="1"/>
        <v>0</v>
      </c>
      <c r="G11" s="251"/>
      <c r="H11" s="251"/>
      <c r="I11" s="251"/>
      <c r="J11" s="251"/>
    </row>
    <row r="12" spans="1:10" ht="34.5" customHeight="1">
      <c r="A12" s="84" t="s">
        <v>316</v>
      </c>
      <c r="B12" s="85">
        <v>3030</v>
      </c>
      <c r="C12" s="251"/>
      <c r="D12" s="251"/>
      <c r="E12" s="254"/>
      <c r="F12" s="251">
        <f t="shared" si="1"/>
        <v>0</v>
      </c>
      <c r="G12" s="251"/>
      <c r="H12" s="251"/>
      <c r="I12" s="251"/>
      <c r="J12" s="251"/>
    </row>
    <row r="13" spans="1:10" ht="33" customHeight="1">
      <c r="A13" s="84" t="s">
        <v>386</v>
      </c>
      <c r="B13" s="85">
        <v>3040</v>
      </c>
      <c r="C13" s="251"/>
      <c r="D13" s="251"/>
      <c r="E13" s="254"/>
      <c r="F13" s="251">
        <f t="shared" si="1"/>
        <v>0</v>
      </c>
      <c r="G13" s="251"/>
      <c r="H13" s="251"/>
      <c r="I13" s="251"/>
      <c r="J13" s="251"/>
    </row>
    <row r="14" spans="1:10" ht="33" customHeight="1">
      <c r="A14" s="84" t="s">
        <v>259</v>
      </c>
      <c r="B14" s="85">
        <v>3050</v>
      </c>
      <c r="C14" s="251"/>
      <c r="D14" s="251"/>
      <c r="E14" s="254"/>
      <c r="F14" s="251">
        <f t="shared" si="1"/>
        <v>0</v>
      </c>
      <c r="G14" s="251"/>
      <c r="H14" s="251"/>
      <c r="I14" s="251"/>
      <c r="J14" s="251"/>
    </row>
    <row r="15" spans="1:10" ht="31.5" customHeight="1">
      <c r="A15" s="84" t="s">
        <v>387</v>
      </c>
      <c r="B15" s="85">
        <v>3060</v>
      </c>
      <c r="C15" s="251"/>
      <c r="D15" s="251"/>
      <c r="E15" s="254"/>
      <c r="F15" s="251">
        <f t="shared" si="1"/>
        <v>0</v>
      </c>
      <c r="G15" s="251"/>
      <c r="H15" s="251"/>
      <c r="I15" s="251"/>
      <c r="J15" s="251"/>
    </row>
    <row r="16" spans="1:10" ht="45" customHeight="1">
      <c r="A16" s="84" t="s">
        <v>388</v>
      </c>
      <c r="B16" s="85">
        <v>3070</v>
      </c>
      <c r="C16" s="251">
        <v>5</v>
      </c>
      <c r="D16" s="251">
        <v>7</v>
      </c>
      <c r="E16" s="254">
        <v>13</v>
      </c>
      <c r="F16" s="251">
        <f t="shared" ref="F16" si="3">SUM(G16:J16)</f>
        <v>9</v>
      </c>
      <c r="G16" s="251">
        <v>3</v>
      </c>
      <c r="H16" s="251">
        <v>2</v>
      </c>
      <c r="I16" s="251">
        <v>1</v>
      </c>
      <c r="J16" s="251">
        <v>3</v>
      </c>
    </row>
    <row r="17" spans="1:10" ht="33" customHeight="1">
      <c r="A17" s="253" t="s">
        <v>518</v>
      </c>
      <c r="B17" s="85">
        <v>3080</v>
      </c>
      <c r="C17" s="251"/>
      <c r="D17" s="251"/>
      <c r="E17" s="254">
        <v>6</v>
      </c>
      <c r="F17" s="251"/>
      <c r="G17" s="251"/>
      <c r="H17" s="251"/>
      <c r="I17" s="251"/>
      <c r="J17" s="251"/>
    </row>
    <row r="18" spans="1:10" ht="27" customHeight="1">
      <c r="A18" s="152" t="s">
        <v>260</v>
      </c>
      <c r="B18" s="153">
        <v>3100</v>
      </c>
      <c r="C18" s="252">
        <f>SUM(C19:C20,C21,C32,C33)</f>
        <v>-19638</v>
      </c>
      <c r="D18" s="252">
        <f>SUM(D19:D20,D21,D32,D33)</f>
        <v>-19699</v>
      </c>
      <c r="E18" s="282">
        <f>SUM(E19:E20,E21,E32,E33)</f>
        <v>-11662</v>
      </c>
      <c r="F18" s="252">
        <f t="shared" si="1"/>
        <v>-20887</v>
      </c>
      <c r="G18" s="252">
        <f>SUM(G19:G20,G21,G32,G33)</f>
        <v>-5936</v>
      </c>
      <c r="H18" s="252">
        <f>SUM(H19:H20,H21,H32,H33)</f>
        <v>-5078</v>
      </c>
      <c r="I18" s="252">
        <f>SUM(I19:I20,I21,I32,I33)</f>
        <v>-2729</v>
      </c>
      <c r="J18" s="252">
        <f>SUM(J19:J20,J21,J32,J33)</f>
        <v>-7144</v>
      </c>
    </row>
    <row r="19" spans="1:10" ht="33" customHeight="1">
      <c r="A19" s="84" t="s">
        <v>261</v>
      </c>
      <c r="B19" s="85">
        <v>3110</v>
      </c>
      <c r="C19" s="251">
        <v>-11827</v>
      </c>
      <c r="D19" s="251">
        <v>-9890</v>
      </c>
      <c r="E19" s="254">
        <v>-5780</v>
      </c>
      <c r="F19" s="251">
        <f>SUM(G19:J19)</f>
        <v>-10450</v>
      </c>
      <c r="G19" s="251">
        <v>-3150</v>
      </c>
      <c r="H19" s="251">
        <v>-2500</v>
      </c>
      <c r="I19" s="251">
        <v>-1400</v>
      </c>
      <c r="J19" s="251">
        <v>-3400</v>
      </c>
    </row>
    <row r="20" spans="1:10" ht="34.5" customHeight="1">
      <c r="A20" s="84" t="s">
        <v>262</v>
      </c>
      <c r="B20" s="85">
        <v>3120</v>
      </c>
      <c r="C20" s="251">
        <v>-4990</v>
      </c>
      <c r="D20" s="251">
        <v>-6807</v>
      </c>
      <c r="E20" s="254">
        <v>-3935</v>
      </c>
      <c r="F20" s="254">
        <f>SUM(G20:J20)</f>
        <v>-7238</v>
      </c>
      <c r="G20" s="251">
        <v>-1931</v>
      </c>
      <c r="H20" s="251">
        <v>-1790</v>
      </c>
      <c r="I20" s="251">
        <v>-923</v>
      </c>
      <c r="J20" s="251">
        <v>-2594</v>
      </c>
    </row>
    <row r="21" spans="1:10" ht="58.5" customHeight="1">
      <c r="A21" s="84" t="s">
        <v>263</v>
      </c>
      <c r="B21" s="85">
        <v>3130</v>
      </c>
      <c r="C21" s="251">
        <f>SUM(C22:C31)</f>
        <v>-2767</v>
      </c>
      <c r="D21" s="251">
        <f>SUM(D22:D31)</f>
        <v>-2968</v>
      </c>
      <c r="E21" s="254">
        <f>SUM(E22:E31)</f>
        <v>-1893</v>
      </c>
      <c r="F21" s="251">
        <f t="shared" ref="F21:F36" si="4">SUM(G21:J21)</f>
        <v>-3141</v>
      </c>
      <c r="G21" s="251">
        <f t="shared" ref="G21:J21" si="5">SUM(G22:G31)</f>
        <v>-831</v>
      </c>
      <c r="H21" s="251">
        <f t="shared" si="5"/>
        <v>-776</v>
      </c>
      <c r="I21" s="251">
        <f t="shared" si="5"/>
        <v>-398</v>
      </c>
      <c r="J21" s="251">
        <f t="shared" si="5"/>
        <v>-1136</v>
      </c>
    </row>
    <row r="22" spans="1:10" ht="37.5" customHeight="1">
      <c r="A22" s="84" t="s">
        <v>264</v>
      </c>
      <c r="B22" s="85">
        <v>3131</v>
      </c>
      <c r="C22" s="254">
        <v>-1</v>
      </c>
      <c r="D22" s="251">
        <v>-35</v>
      </c>
      <c r="E22" s="254">
        <v>-21</v>
      </c>
      <c r="F22" s="251">
        <f t="shared" si="4"/>
        <v>-33</v>
      </c>
      <c r="G22" s="251">
        <v>-4</v>
      </c>
      <c r="H22" s="251">
        <v>-4</v>
      </c>
      <c r="I22" s="251">
        <v>-2</v>
      </c>
      <c r="J22" s="251">
        <v>-23</v>
      </c>
    </row>
    <row r="23" spans="1:10" ht="39" customHeight="1">
      <c r="A23" s="84" t="s">
        <v>265</v>
      </c>
      <c r="B23" s="85">
        <v>3132</v>
      </c>
      <c r="C23" s="251">
        <v>-97</v>
      </c>
      <c r="D23" s="251">
        <v>-96</v>
      </c>
      <c r="E23" s="254">
        <v>-55</v>
      </c>
      <c r="F23" s="251">
        <f t="shared" si="4"/>
        <v>-95</v>
      </c>
      <c r="G23" s="251">
        <v>-25</v>
      </c>
      <c r="H23" s="251">
        <v>-25</v>
      </c>
      <c r="I23" s="251">
        <v>-15</v>
      </c>
      <c r="J23" s="251">
        <v>-30</v>
      </c>
    </row>
    <row r="24" spans="1:10" ht="33" customHeight="1">
      <c r="A24" s="84" t="s">
        <v>74</v>
      </c>
      <c r="B24" s="85">
        <v>3133</v>
      </c>
      <c r="C24" s="251">
        <v>-1103</v>
      </c>
      <c r="D24" s="251">
        <v>-1224</v>
      </c>
      <c r="E24" s="254">
        <v>-780</v>
      </c>
      <c r="F24" s="251">
        <f t="shared" si="4"/>
        <v>-1302</v>
      </c>
      <c r="G24" s="251">
        <v>-347</v>
      </c>
      <c r="H24" s="251">
        <v>-322</v>
      </c>
      <c r="I24" s="251">
        <v>-166</v>
      </c>
      <c r="J24" s="251">
        <v>-467</v>
      </c>
    </row>
    <row r="25" spans="1:10" ht="34.5" customHeight="1">
      <c r="A25" s="84" t="s">
        <v>384</v>
      </c>
      <c r="B25" s="85">
        <v>3134</v>
      </c>
      <c r="C25" s="251" t="s">
        <v>204</v>
      </c>
      <c r="D25" s="251" t="s">
        <v>204</v>
      </c>
      <c r="E25" s="254" t="s">
        <v>204</v>
      </c>
      <c r="F25" s="251">
        <f t="shared" si="4"/>
        <v>0</v>
      </c>
      <c r="G25" s="251" t="s">
        <v>204</v>
      </c>
      <c r="H25" s="251" t="s">
        <v>204</v>
      </c>
      <c r="I25" s="251" t="s">
        <v>204</v>
      </c>
      <c r="J25" s="251" t="s">
        <v>204</v>
      </c>
    </row>
    <row r="26" spans="1:10" ht="36" customHeight="1">
      <c r="A26" s="84" t="s">
        <v>293</v>
      </c>
      <c r="B26" s="85">
        <v>3135</v>
      </c>
      <c r="C26" s="251" t="s">
        <v>204</v>
      </c>
      <c r="D26" s="251" t="s">
        <v>204</v>
      </c>
      <c r="E26" s="254" t="s">
        <v>204</v>
      </c>
      <c r="F26" s="251">
        <f t="shared" si="4"/>
        <v>0</v>
      </c>
      <c r="G26" s="251" t="s">
        <v>204</v>
      </c>
      <c r="H26" s="251" t="s">
        <v>204</v>
      </c>
      <c r="I26" s="251" t="s">
        <v>204</v>
      </c>
      <c r="J26" s="251" t="s">
        <v>204</v>
      </c>
    </row>
    <row r="27" spans="1:10" ht="39" customHeight="1">
      <c r="A27" s="84" t="s">
        <v>294</v>
      </c>
      <c r="B27" s="85">
        <v>3136</v>
      </c>
      <c r="C27" s="251" t="s">
        <v>204</v>
      </c>
      <c r="D27" s="251" t="s">
        <v>204</v>
      </c>
      <c r="E27" s="254" t="s">
        <v>204</v>
      </c>
      <c r="F27" s="251">
        <f t="shared" si="4"/>
        <v>0</v>
      </c>
      <c r="G27" s="251" t="s">
        <v>204</v>
      </c>
      <c r="H27" s="251" t="s">
        <v>204</v>
      </c>
      <c r="I27" s="251" t="s">
        <v>204</v>
      </c>
      <c r="J27" s="251" t="s">
        <v>204</v>
      </c>
    </row>
    <row r="28" spans="1:10" ht="39" customHeight="1">
      <c r="A28" s="84" t="s">
        <v>301</v>
      </c>
      <c r="B28" s="85">
        <v>3137</v>
      </c>
      <c r="C28" s="251" t="s">
        <v>204</v>
      </c>
      <c r="D28" s="251" t="s">
        <v>204</v>
      </c>
      <c r="E28" s="254" t="s">
        <v>204</v>
      </c>
      <c r="F28" s="251">
        <f t="shared" si="4"/>
        <v>0</v>
      </c>
      <c r="G28" s="251" t="s">
        <v>204</v>
      </c>
      <c r="H28" s="251" t="s">
        <v>204</v>
      </c>
      <c r="I28" s="251" t="s">
        <v>204</v>
      </c>
      <c r="J28" s="251" t="s">
        <v>204</v>
      </c>
    </row>
    <row r="29" spans="1:10" ht="36" customHeight="1">
      <c r="A29" s="84" t="s">
        <v>378</v>
      </c>
      <c r="B29" s="85">
        <v>3138</v>
      </c>
      <c r="C29" s="251">
        <v>-94</v>
      </c>
      <c r="D29" s="251">
        <v>-102</v>
      </c>
      <c r="E29" s="254">
        <v>-65</v>
      </c>
      <c r="F29" s="251">
        <f t="shared" si="4"/>
        <v>-109</v>
      </c>
      <c r="G29" s="251">
        <v>-29</v>
      </c>
      <c r="H29" s="251">
        <v>-27</v>
      </c>
      <c r="I29" s="251">
        <v>-14</v>
      </c>
      <c r="J29" s="251">
        <v>-39</v>
      </c>
    </row>
    <row r="30" spans="1:10" ht="48" customHeight="1">
      <c r="A30" s="84" t="s">
        <v>385</v>
      </c>
      <c r="B30" s="85">
        <v>3139</v>
      </c>
      <c r="C30" s="251">
        <v>-1442</v>
      </c>
      <c r="D30" s="251">
        <v>-1475</v>
      </c>
      <c r="E30" s="254">
        <v>-947</v>
      </c>
      <c r="F30" s="251">
        <f t="shared" si="4"/>
        <v>-1563</v>
      </c>
      <c r="G30" s="251">
        <v>-416</v>
      </c>
      <c r="H30" s="251">
        <v>-386</v>
      </c>
      <c r="I30" s="251">
        <v>-197</v>
      </c>
      <c r="J30" s="251">
        <v>-564</v>
      </c>
    </row>
    <row r="31" spans="1:10" ht="34.5" customHeight="1">
      <c r="A31" s="84" t="s">
        <v>445</v>
      </c>
      <c r="B31" s="85">
        <v>3140</v>
      </c>
      <c r="C31" s="251">
        <v>-30</v>
      </c>
      <c r="D31" s="251">
        <v>-36</v>
      </c>
      <c r="E31" s="254">
        <v>-25</v>
      </c>
      <c r="F31" s="251">
        <f t="shared" si="4"/>
        <v>-39</v>
      </c>
      <c r="G31" s="251">
        <v>-10</v>
      </c>
      <c r="H31" s="251">
        <v>-12</v>
      </c>
      <c r="I31" s="251">
        <v>-4</v>
      </c>
      <c r="J31" s="251">
        <v>-13</v>
      </c>
    </row>
    <row r="32" spans="1:10" ht="34.5" customHeight="1">
      <c r="A32" s="84" t="s">
        <v>266</v>
      </c>
      <c r="B32" s="85">
        <v>3150</v>
      </c>
      <c r="C32" s="251" t="s">
        <v>204</v>
      </c>
      <c r="D32" s="251" t="s">
        <v>204</v>
      </c>
      <c r="E32" s="254" t="s">
        <v>204</v>
      </c>
      <c r="F32" s="251">
        <f t="shared" si="4"/>
        <v>0</v>
      </c>
      <c r="G32" s="251" t="s">
        <v>204</v>
      </c>
      <c r="H32" s="251" t="s">
        <v>204</v>
      </c>
      <c r="I32" s="251" t="s">
        <v>204</v>
      </c>
      <c r="J32" s="251" t="s">
        <v>204</v>
      </c>
    </row>
    <row r="33" spans="1:10" ht="37.5" customHeight="1">
      <c r="A33" s="84" t="s">
        <v>314</v>
      </c>
      <c r="B33" s="85">
        <v>3160</v>
      </c>
      <c r="C33" s="251">
        <v>-54</v>
      </c>
      <c r="D33" s="251">
        <v>-34</v>
      </c>
      <c r="E33" s="254">
        <v>-54</v>
      </c>
      <c r="F33" s="251">
        <f t="shared" si="4"/>
        <v>-58</v>
      </c>
      <c r="G33" s="251">
        <v>-24</v>
      </c>
      <c r="H33" s="251">
        <v>-12</v>
      </c>
      <c r="I33" s="251">
        <v>-8</v>
      </c>
      <c r="J33" s="251">
        <v>-14</v>
      </c>
    </row>
    <row r="34" spans="1:10" ht="34.5" customHeight="1">
      <c r="A34" s="152" t="s">
        <v>218</v>
      </c>
      <c r="B34" s="153">
        <v>3195</v>
      </c>
      <c r="C34" s="252">
        <f>SUM(C8,C18)</f>
        <v>254</v>
      </c>
      <c r="D34" s="252">
        <f>SUM(D8,D18)</f>
        <v>-32</v>
      </c>
      <c r="E34" s="282">
        <f>SUM(E8,E18)</f>
        <v>-663</v>
      </c>
      <c r="F34" s="252">
        <f t="shared" si="4"/>
        <v>249</v>
      </c>
      <c r="G34" s="252">
        <f>SUM(G8,G18)</f>
        <v>47</v>
      </c>
      <c r="H34" s="252">
        <f>SUM(H8,H18)</f>
        <v>124</v>
      </c>
      <c r="I34" s="252">
        <f>SUM(I8,I18)</f>
        <v>22</v>
      </c>
      <c r="J34" s="252">
        <f>SUM(J8,J18)</f>
        <v>56</v>
      </c>
    </row>
    <row r="35" spans="1:10" ht="33" customHeight="1">
      <c r="A35" s="160" t="s">
        <v>117</v>
      </c>
      <c r="B35" s="148"/>
      <c r="C35" s="259"/>
      <c r="D35" s="259"/>
      <c r="E35" s="284"/>
      <c r="F35" s="259"/>
      <c r="G35" s="259"/>
      <c r="H35" s="259"/>
      <c r="I35" s="259"/>
      <c r="J35" s="260"/>
    </row>
    <row r="36" spans="1:10" ht="54" customHeight="1">
      <c r="A36" s="152" t="s">
        <v>267</v>
      </c>
      <c r="B36" s="153">
        <v>3200</v>
      </c>
      <c r="C36" s="252">
        <f>SUM(C37:C40)</f>
        <v>0</v>
      </c>
      <c r="D36" s="252">
        <f>SUM(D37:D40)</f>
        <v>0</v>
      </c>
      <c r="E36" s="282">
        <f>SUM(E37:E40)</f>
        <v>0</v>
      </c>
      <c r="F36" s="252">
        <f t="shared" si="4"/>
        <v>0</v>
      </c>
      <c r="G36" s="252">
        <f>SUM(G37:G40)</f>
        <v>0</v>
      </c>
      <c r="H36" s="252">
        <f>SUM(H37:H40)</f>
        <v>0</v>
      </c>
      <c r="I36" s="252">
        <f>SUM(I37:I40)</f>
        <v>0</v>
      </c>
      <c r="J36" s="252">
        <f>SUM(J37:J40)</f>
        <v>0</v>
      </c>
    </row>
    <row r="37" spans="1:10" ht="39" customHeight="1">
      <c r="A37" s="84" t="s">
        <v>268</v>
      </c>
      <c r="B37" s="85">
        <v>3210</v>
      </c>
      <c r="C37" s="251"/>
      <c r="D37" s="251"/>
      <c r="E37" s="254"/>
      <c r="F37" s="251">
        <f>SUM(G37:J37)</f>
        <v>0</v>
      </c>
      <c r="G37" s="251"/>
      <c r="H37" s="251"/>
      <c r="I37" s="251"/>
      <c r="J37" s="251"/>
    </row>
    <row r="38" spans="1:10" ht="39" customHeight="1">
      <c r="A38" s="84" t="s">
        <v>269</v>
      </c>
      <c r="B38" s="85">
        <v>3220</v>
      </c>
      <c r="C38" s="251"/>
      <c r="D38" s="251"/>
      <c r="E38" s="254"/>
      <c r="F38" s="251">
        <f>SUM(G38:J38)</f>
        <v>0</v>
      </c>
      <c r="G38" s="251"/>
      <c r="H38" s="251"/>
      <c r="I38" s="251"/>
      <c r="J38" s="251"/>
    </row>
    <row r="39" spans="1:10" ht="39" customHeight="1">
      <c r="A39" s="84" t="s">
        <v>47</v>
      </c>
      <c r="B39" s="85">
        <v>3230</v>
      </c>
      <c r="C39" s="251"/>
      <c r="D39" s="251"/>
      <c r="E39" s="254"/>
      <c r="F39" s="251">
        <f>SUM(G39:J39)</f>
        <v>0</v>
      </c>
      <c r="G39" s="251"/>
      <c r="H39" s="251"/>
      <c r="I39" s="251"/>
      <c r="J39" s="251"/>
    </row>
    <row r="40" spans="1:10" ht="39" customHeight="1">
      <c r="A40" s="84" t="s">
        <v>383</v>
      </c>
      <c r="B40" s="85">
        <v>3240</v>
      </c>
      <c r="C40" s="251"/>
      <c r="D40" s="251"/>
      <c r="E40" s="254"/>
      <c r="F40" s="251">
        <f t="shared" ref="F40:F50" si="6">SUM(G40:J40)</f>
        <v>0</v>
      </c>
      <c r="G40" s="251"/>
      <c r="H40" s="251"/>
      <c r="I40" s="251"/>
      <c r="J40" s="251"/>
    </row>
    <row r="41" spans="1:10" ht="39" customHeight="1">
      <c r="A41" s="152" t="s">
        <v>270</v>
      </c>
      <c r="B41" s="153">
        <v>3255</v>
      </c>
      <c r="C41" s="252">
        <f>SUM(C42,C44,C51)</f>
        <v>-82</v>
      </c>
      <c r="D41" s="252">
        <f t="shared" ref="D41:J41" si="7">SUM(D42,D44,D51)</f>
        <v>-114</v>
      </c>
      <c r="E41" s="282">
        <f t="shared" si="7"/>
        <v>-25</v>
      </c>
      <c r="F41" s="252">
        <f t="shared" si="6"/>
        <v>-114</v>
      </c>
      <c r="G41" s="252">
        <f t="shared" si="7"/>
        <v>-38</v>
      </c>
      <c r="H41" s="252">
        <f t="shared" si="7"/>
        <v>0</v>
      </c>
      <c r="I41" s="252">
        <f t="shared" si="7"/>
        <v>-38</v>
      </c>
      <c r="J41" s="252">
        <f t="shared" si="7"/>
        <v>-38</v>
      </c>
    </row>
    <row r="42" spans="1:10" ht="48" customHeight="1">
      <c r="A42" s="161" t="s">
        <v>389</v>
      </c>
      <c r="B42" s="162">
        <v>3260</v>
      </c>
      <c r="C42" s="251" t="str">
        <f>C43</f>
        <v>(    )</v>
      </c>
      <c r="D42" s="251" t="str">
        <f t="shared" ref="D42:J42" si="8">D43</f>
        <v>(    )</v>
      </c>
      <c r="E42" s="254" t="str">
        <f t="shared" si="8"/>
        <v>(    )</v>
      </c>
      <c r="F42" s="251">
        <f t="shared" si="6"/>
        <v>0</v>
      </c>
      <c r="G42" s="251" t="str">
        <f t="shared" si="8"/>
        <v>(    )</v>
      </c>
      <c r="H42" s="251" t="str">
        <f t="shared" si="8"/>
        <v>(    )</v>
      </c>
      <c r="I42" s="251" t="str">
        <f t="shared" si="8"/>
        <v>(    )</v>
      </c>
      <c r="J42" s="251" t="str">
        <f t="shared" si="8"/>
        <v>(    )</v>
      </c>
    </row>
    <row r="43" spans="1:10" ht="37.5" customHeight="1">
      <c r="A43" s="161" t="s">
        <v>390</v>
      </c>
      <c r="B43" s="162">
        <v>3261</v>
      </c>
      <c r="C43" s="251" t="s">
        <v>204</v>
      </c>
      <c r="D43" s="251" t="s">
        <v>204</v>
      </c>
      <c r="E43" s="254" t="s">
        <v>204</v>
      </c>
      <c r="F43" s="251">
        <f t="shared" si="6"/>
        <v>0</v>
      </c>
      <c r="G43" s="251" t="s">
        <v>204</v>
      </c>
      <c r="H43" s="251" t="s">
        <v>204</v>
      </c>
      <c r="I43" s="251" t="s">
        <v>204</v>
      </c>
      <c r="J43" s="251" t="s">
        <v>204</v>
      </c>
    </row>
    <row r="44" spans="1:10" ht="37.5" customHeight="1">
      <c r="A44" s="161" t="s">
        <v>391</v>
      </c>
      <c r="B44" s="162">
        <v>3270</v>
      </c>
      <c r="C44" s="251">
        <f>SUM(C45:C51)</f>
        <v>-82</v>
      </c>
      <c r="D44" s="251">
        <f t="shared" ref="D44:J44" si="9">SUM(D45:D51)</f>
        <v>-114</v>
      </c>
      <c r="E44" s="254">
        <f t="shared" si="9"/>
        <v>-25</v>
      </c>
      <c r="F44" s="251">
        <f t="shared" si="6"/>
        <v>-114</v>
      </c>
      <c r="G44" s="251">
        <f t="shared" si="9"/>
        <v>-38</v>
      </c>
      <c r="H44" s="251">
        <f t="shared" si="9"/>
        <v>0</v>
      </c>
      <c r="I44" s="251">
        <f t="shared" si="9"/>
        <v>-38</v>
      </c>
      <c r="J44" s="251">
        <f t="shared" si="9"/>
        <v>-38</v>
      </c>
    </row>
    <row r="45" spans="1:10" ht="37.5" customHeight="1">
      <c r="A45" s="161" t="s">
        <v>394</v>
      </c>
      <c r="B45" s="162">
        <v>3271</v>
      </c>
      <c r="C45" s="251" t="s">
        <v>204</v>
      </c>
      <c r="D45" s="251" t="s">
        <v>204</v>
      </c>
      <c r="E45" s="254" t="s">
        <v>204</v>
      </c>
      <c r="F45" s="251">
        <f>SUM(G45:J45)</f>
        <v>0</v>
      </c>
      <c r="G45" s="251" t="s">
        <v>204</v>
      </c>
      <c r="H45" s="251" t="s">
        <v>204</v>
      </c>
      <c r="I45" s="251" t="s">
        <v>204</v>
      </c>
      <c r="J45" s="251" t="s">
        <v>204</v>
      </c>
    </row>
    <row r="46" spans="1:10" ht="39" customHeight="1">
      <c r="A46" s="84" t="s">
        <v>392</v>
      </c>
      <c r="B46" s="85">
        <v>3272</v>
      </c>
      <c r="C46" s="251">
        <v>-75</v>
      </c>
      <c r="D46" s="251">
        <v>-114</v>
      </c>
      <c r="E46" s="254">
        <v>-17</v>
      </c>
      <c r="F46" s="251">
        <f t="shared" si="6"/>
        <v>-90</v>
      </c>
      <c r="G46" s="251">
        <v>-30</v>
      </c>
      <c r="H46" s="251" t="s">
        <v>204</v>
      </c>
      <c r="I46" s="251">
        <v>-30</v>
      </c>
      <c r="J46" s="251">
        <v>-30</v>
      </c>
    </row>
    <row r="47" spans="1:10" ht="49.5" customHeight="1">
      <c r="A47" s="229" t="s">
        <v>27</v>
      </c>
      <c r="B47" s="85">
        <v>3273</v>
      </c>
      <c r="C47" s="251">
        <v>-7</v>
      </c>
      <c r="D47" s="251" t="s">
        <v>204</v>
      </c>
      <c r="E47" s="254">
        <v>-8</v>
      </c>
      <c r="F47" s="251">
        <f t="shared" si="6"/>
        <v>-24</v>
      </c>
      <c r="G47" s="251">
        <v>-8</v>
      </c>
      <c r="H47" s="251">
        <v>0</v>
      </c>
      <c r="I47" s="302">
        <v>-8</v>
      </c>
      <c r="J47" s="251">
        <v>-8</v>
      </c>
    </row>
    <row r="48" spans="1:10" ht="39" customHeight="1">
      <c r="A48" s="84" t="s">
        <v>393</v>
      </c>
      <c r="B48" s="85">
        <v>3274</v>
      </c>
      <c r="C48" s="251" t="s">
        <v>204</v>
      </c>
      <c r="D48" s="251" t="s">
        <v>204</v>
      </c>
      <c r="E48" s="254" t="s">
        <v>204</v>
      </c>
      <c r="F48" s="251">
        <f t="shared" si="6"/>
        <v>0</v>
      </c>
      <c r="G48" s="251" t="s">
        <v>204</v>
      </c>
      <c r="H48" s="251" t="s">
        <v>204</v>
      </c>
      <c r="I48" s="251" t="s">
        <v>204</v>
      </c>
      <c r="J48" s="251" t="s">
        <v>204</v>
      </c>
    </row>
    <row r="49" spans="1:10" ht="55.5" customHeight="1">
      <c r="A49" s="84" t="s">
        <v>395</v>
      </c>
      <c r="B49" s="85">
        <v>3275</v>
      </c>
      <c r="C49" s="251" t="s">
        <v>204</v>
      </c>
      <c r="D49" s="251" t="s">
        <v>204</v>
      </c>
      <c r="E49" s="254" t="s">
        <v>204</v>
      </c>
      <c r="F49" s="251">
        <f t="shared" si="6"/>
        <v>0</v>
      </c>
      <c r="G49" s="251" t="s">
        <v>204</v>
      </c>
      <c r="H49" s="251" t="s">
        <v>204</v>
      </c>
      <c r="I49" s="251" t="s">
        <v>204</v>
      </c>
      <c r="J49" s="251" t="s">
        <v>204</v>
      </c>
    </row>
    <row r="50" spans="1:10" ht="36" customHeight="1">
      <c r="A50" s="84" t="s">
        <v>396</v>
      </c>
      <c r="B50" s="85">
        <v>3276</v>
      </c>
      <c r="C50" s="251" t="s">
        <v>204</v>
      </c>
      <c r="D50" s="251" t="s">
        <v>204</v>
      </c>
      <c r="E50" s="254" t="s">
        <v>204</v>
      </c>
      <c r="F50" s="251">
        <f t="shared" si="6"/>
        <v>0</v>
      </c>
      <c r="G50" s="251" t="s">
        <v>204</v>
      </c>
      <c r="H50" s="251" t="s">
        <v>204</v>
      </c>
      <c r="I50" s="251" t="s">
        <v>204</v>
      </c>
      <c r="J50" s="251" t="s">
        <v>204</v>
      </c>
    </row>
    <row r="51" spans="1:10" ht="33" customHeight="1">
      <c r="A51" s="84" t="s">
        <v>314</v>
      </c>
      <c r="B51" s="85">
        <v>3280</v>
      </c>
      <c r="C51" s="251" t="s">
        <v>204</v>
      </c>
      <c r="D51" s="251" t="s">
        <v>204</v>
      </c>
      <c r="E51" s="254" t="s">
        <v>204</v>
      </c>
      <c r="F51" s="251">
        <f t="shared" ref="F51:F60" si="10">SUM(G51:J51)</f>
        <v>0</v>
      </c>
      <c r="G51" s="251" t="s">
        <v>204</v>
      </c>
      <c r="H51" s="251" t="s">
        <v>204</v>
      </c>
      <c r="I51" s="251" t="s">
        <v>204</v>
      </c>
      <c r="J51" s="251" t="s">
        <v>204</v>
      </c>
    </row>
    <row r="52" spans="1:10" ht="34.5" customHeight="1">
      <c r="A52" s="152" t="s">
        <v>118</v>
      </c>
      <c r="B52" s="153">
        <v>3295</v>
      </c>
      <c r="C52" s="252">
        <f>SUM(C36,C41)</f>
        <v>-82</v>
      </c>
      <c r="D52" s="252">
        <f>SUM(D36,D41)</f>
        <v>-114</v>
      </c>
      <c r="E52" s="282">
        <f>SUM(E36,E41)</f>
        <v>-25</v>
      </c>
      <c r="F52" s="252">
        <f t="shared" si="10"/>
        <v>-114</v>
      </c>
      <c r="G52" s="252">
        <f>SUM(G36,G41)</f>
        <v>-38</v>
      </c>
      <c r="H52" s="252">
        <f>SUM(H36,H41)</f>
        <v>0</v>
      </c>
      <c r="I52" s="252">
        <f>SUM(I36,I41)</f>
        <v>-38</v>
      </c>
      <c r="J52" s="252">
        <f>SUM(J36,J41)</f>
        <v>-38</v>
      </c>
    </row>
    <row r="53" spans="1:10" ht="31.5" customHeight="1">
      <c r="A53" s="160" t="s">
        <v>119</v>
      </c>
      <c r="B53" s="148"/>
      <c r="C53" s="259"/>
      <c r="D53" s="259"/>
      <c r="E53" s="284"/>
      <c r="F53" s="259"/>
      <c r="G53" s="259"/>
      <c r="H53" s="259"/>
      <c r="I53" s="259"/>
      <c r="J53" s="260"/>
    </row>
    <row r="54" spans="1:10" ht="46.5" customHeight="1">
      <c r="A54" s="152" t="s">
        <v>271</v>
      </c>
      <c r="B54" s="153">
        <v>3300</v>
      </c>
      <c r="C54" s="252">
        <f>SUM(C55,C56,C57)</f>
        <v>0</v>
      </c>
      <c r="D54" s="252">
        <f>SUM(D55,D56,D57)</f>
        <v>0</v>
      </c>
      <c r="E54" s="282">
        <f>SUM(E55,E56,E57)</f>
        <v>0</v>
      </c>
      <c r="F54" s="252">
        <f t="shared" si="10"/>
        <v>0</v>
      </c>
      <c r="G54" s="252">
        <f>SUM(G55,G56,G57)</f>
        <v>0</v>
      </c>
      <c r="H54" s="252">
        <f>SUM(H55,H56,H57)</f>
        <v>0</v>
      </c>
      <c r="I54" s="252">
        <f>SUM(I55,I56,I57)</f>
        <v>0</v>
      </c>
      <c r="J54" s="252">
        <f>SUM(J55,J56,J57)</f>
        <v>0</v>
      </c>
    </row>
    <row r="55" spans="1:10" ht="33" customHeight="1">
      <c r="A55" s="84" t="s">
        <v>272</v>
      </c>
      <c r="B55" s="85">
        <v>3310</v>
      </c>
      <c r="C55" s="251"/>
      <c r="D55" s="251"/>
      <c r="E55" s="254"/>
      <c r="F55" s="251">
        <f t="shared" si="10"/>
        <v>0</v>
      </c>
      <c r="G55" s="251">
        <f>'VII Статутн капіт'!G9</f>
        <v>0</v>
      </c>
      <c r="H55" s="251">
        <f>'VII Статутн капіт'!H9</f>
        <v>0</v>
      </c>
      <c r="I55" s="251">
        <f>'VII Статутн капіт'!I9</f>
        <v>0</v>
      </c>
      <c r="J55" s="251">
        <f>'VII Статутн капіт'!J9</f>
        <v>0</v>
      </c>
    </row>
    <row r="56" spans="1:10" ht="51" customHeight="1">
      <c r="A56" s="84" t="s">
        <v>397</v>
      </c>
      <c r="B56" s="85">
        <v>3320</v>
      </c>
      <c r="C56" s="251"/>
      <c r="D56" s="251"/>
      <c r="E56" s="254"/>
      <c r="F56" s="251">
        <f t="shared" si="10"/>
        <v>0</v>
      </c>
      <c r="G56" s="251"/>
      <c r="H56" s="251"/>
      <c r="I56" s="251"/>
      <c r="J56" s="251"/>
    </row>
    <row r="57" spans="1:10" ht="39" customHeight="1">
      <c r="A57" s="84" t="s">
        <v>383</v>
      </c>
      <c r="B57" s="85">
        <v>3330</v>
      </c>
      <c r="C57" s="251"/>
      <c r="D57" s="251"/>
      <c r="E57" s="254"/>
      <c r="F57" s="251">
        <f t="shared" si="10"/>
        <v>0</v>
      </c>
      <c r="G57" s="251"/>
      <c r="H57" s="251"/>
      <c r="I57" s="251"/>
      <c r="J57" s="251"/>
    </row>
    <row r="58" spans="1:10" ht="27" customHeight="1">
      <c r="A58" s="152" t="s">
        <v>273</v>
      </c>
      <c r="B58" s="153">
        <v>3345</v>
      </c>
      <c r="C58" s="252">
        <f>SUM(C59,C60,C61,C62,C63)</f>
        <v>-8</v>
      </c>
      <c r="D58" s="252">
        <f t="shared" ref="D58:J58" si="11">SUM(D59,D60,D61,D62,D63)</f>
        <v>-17</v>
      </c>
      <c r="E58" s="282">
        <f t="shared" si="11"/>
        <v>-11</v>
      </c>
      <c r="F58" s="298">
        <f t="shared" si="10"/>
        <v>-15</v>
      </c>
      <c r="G58" s="252">
        <f t="shared" si="11"/>
        <v>-2</v>
      </c>
      <c r="H58" s="252">
        <f t="shared" si="11"/>
        <v>-1</v>
      </c>
      <c r="I58" s="252">
        <f t="shared" si="11"/>
        <v>-1</v>
      </c>
      <c r="J58" s="252">
        <f t="shared" si="11"/>
        <v>-11</v>
      </c>
    </row>
    <row r="59" spans="1:10" ht="34.5" customHeight="1">
      <c r="A59" s="84" t="s">
        <v>274</v>
      </c>
      <c r="B59" s="85">
        <v>3350</v>
      </c>
      <c r="C59" s="251" t="s">
        <v>204</v>
      </c>
      <c r="D59" s="251" t="s">
        <v>204</v>
      </c>
      <c r="E59" s="254" t="s">
        <v>204</v>
      </c>
      <c r="F59" s="251">
        <f>SUM(G59:J59)</f>
        <v>0</v>
      </c>
      <c r="G59" s="251" t="s">
        <v>204</v>
      </c>
      <c r="H59" s="251" t="s">
        <v>204</v>
      </c>
      <c r="I59" s="251" t="s">
        <v>204</v>
      </c>
      <c r="J59" s="251" t="s">
        <v>204</v>
      </c>
    </row>
    <row r="60" spans="1:10" ht="39" customHeight="1">
      <c r="A60" s="84" t="s">
        <v>398</v>
      </c>
      <c r="B60" s="85">
        <v>3360</v>
      </c>
      <c r="C60" s="251" t="s">
        <v>204</v>
      </c>
      <c r="D60" s="251" t="s">
        <v>204</v>
      </c>
      <c r="E60" s="254" t="s">
        <v>204</v>
      </c>
      <c r="F60" s="251">
        <f t="shared" si="10"/>
        <v>0</v>
      </c>
      <c r="G60" s="251" t="s">
        <v>204</v>
      </c>
      <c r="H60" s="251" t="s">
        <v>204</v>
      </c>
      <c r="I60" s="251" t="s">
        <v>204</v>
      </c>
      <c r="J60" s="251" t="s">
        <v>204</v>
      </c>
    </row>
    <row r="61" spans="1:10" ht="36" customHeight="1">
      <c r="A61" s="84" t="s">
        <v>399</v>
      </c>
      <c r="B61" s="85">
        <v>3370</v>
      </c>
      <c r="C61" s="254">
        <v>-8</v>
      </c>
      <c r="D61" s="251">
        <v>-17</v>
      </c>
      <c r="E61" s="254">
        <v>-11</v>
      </c>
      <c r="F61" s="251">
        <f>SUM(G61:J61)</f>
        <v>-15</v>
      </c>
      <c r="G61" s="251">
        <v>-2</v>
      </c>
      <c r="H61" s="251">
        <v>-1</v>
      </c>
      <c r="I61" s="251">
        <v>-1</v>
      </c>
      <c r="J61" s="251">
        <v>-11</v>
      </c>
    </row>
    <row r="62" spans="1:10" ht="49.5" customHeight="1">
      <c r="A62" s="84" t="s">
        <v>400</v>
      </c>
      <c r="B62" s="85">
        <v>3380</v>
      </c>
      <c r="C62" s="251" t="s">
        <v>204</v>
      </c>
      <c r="D62" s="251" t="s">
        <v>204</v>
      </c>
      <c r="E62" s="254" t="s">
        <v>204</v>
      </c>
      <c r="F62" s="251"/>
      <c r="G62" s="251" t="s">
        <v>204</v>
      </c>
      <c r="H62" s="251" t="s">
        <v>204</v>
      </c>
      <c r="I62" s="251" t="s">
        <v>204</v>
      </c>
      <c r="J62" s="251" t="s">
        <v>204</v>
      </c>
    </row>
    <row r="63" spans="1:10" ht="34.5" customHeight="1">
      <c r="A63" s="84" t="s">
        <v>314</v>
      </c>
      <c r="B63" s="85">
        <v>3390</v>
      </c>
      <c r="C63" s="251" t="s">
        <v>204</v>
      </c>
      <c r="D63" s="251" t="s">
        <v>204</v>
      </c>
      <c r="E63" s="254" t="s">
        <v>204</v>
      </c>
      <c r="F63" s="251">
        <f>SUM(G63:J63)</f>
        <v>0</v>
      </c>
      <c r="G63" s="251" t="s">
        <v>204</v>
      </c>
      <c r="H63" s="251" t="s">
        <v>204</v>
      </c>
      <c r="I63" s="251" t="s">
        <v>204</v>
      </c>
      <c r="J63" s="251" t="s">
        <v>204</v>
      </c>
    </row>
    <row r="64" spans="1:10" ht="31.5" customHeight="1">
      <c r="A64" s="152" t="s">
        <v>120</v>
      </c>
      <c r="B64" s="153">
        <v>3395</v>
      </c>
      <c r="C64" s="252">
        <f>SUM(C54,C58)</f>
        <v>-8</v>
      </c>
      <c r="D64" s="252">
        <f>SUM(D54,D58)</f>
        <v>-17</v>
      </c>
      <c r="E64" s="282">
        <f>SUM(E54,E58)</f>
        <v>-11</v>
      </c>
      <c r="F64" s="252">
        <f>SUM(G64:J64)</f>
        <v>-15</v>
      </c>
      <c r="G64" s="252">
        <f>SUM(G54,G58)</f>
        <v>-2</v>
      </c>
      <c r="H64" s="252">
        <f>SUM(H54,H58)</f>
        <v>-1</v>
      </c>
      <c r="I64" s="252">
        <f>SUM(I54,I58)</f>
        <v>-1</v>
      </c>
      <c r="J64" s="252">
        <f>SUM(J54,J58)</f>
        <v>-11</v>
      </c>
    </row>
    <row r="65" spans="1:10" ht="30" customHeight="1">
      <c r="A65" s="152" t="s">
        <v>28</v>
      </c>
      <c r="B65" s="153">
        <v>3400</v>
      </c>
      <c r="C65" s="252">
        <f t="shared" ref="C65:J65" si="12">SUM(C34,C52,C64)</f>
        <v>164</v>
      </c>
      <c r="D65" s="252">
        <f t="shared" si="12"/>
        <v>-163</v>
      </c>
      <c r="E65" s="282">
        <f t="shared" si="12"/>
        <v>-699</v>
      </c>
      <c r="F65" s="252">
        <f t="shared" si="12"/>
        <v>120</v>
      </c>
      <c r="G65" s="252">
        <f t="shared" si="12"/>
        <v>7</v>
      </c>
      <c r="H65" s="252">
        <f t="shared" si="12"/>
        <v>123</v>
      </c>
      <c r="I65" s="252">
        <f t="shared" si="12"/>
        <v>-17</v>
      </c>
      <c r="J65" s="252">
        <f t="shared" si="12"/>
        <v>7</v>
      </c>
    </row>
    <row r="66" spans="1:10" ht="37.5" customHeight="1">
      <c r="A66" s="84" t="s">
        <v>401</v>
      </c>
      <c r="B66" s="85">
        <v>3405</v>
      </c>
      <c r="C66" s="251">
        <v>551</v>
      </c>
      <c r="D66" s="251">
        <v>257</v>
      </c>
      <c r="E66" s="254">
        <v>715</v>
      </c>
      <c r="F66" s="251">
        <v>16</v>
      </c>
      <c r="G66" s="251">
        <v>16</v>
      </c>
      <c r="H66" s="251">
        <v>23</v>
      </c>
      <c r="I66" s="251">
        <v>146</v>
      </c>
      <c r="J66" s="251">
        <v>129</v>
      </c>
    </row>
    <row r="67" spans="1:10" ht="34.5" customHeight="1">
      <c r="A67" s="84" t="s">
        <v>122</v>
      </c>
      <c r="B67" s="85">
        <v>3410</v>
      </c>
      <c r="C67" s="251"/>
      <c r="D67" s="251"/>
      <c r="E67" s="254"/>
      <c r="F67" s="251">
        <f>SUM(G67:J67)</f>
        <v>0</v>
      </c>
      <c r="G67" s="251"/>
      <c r="H67" s="251"/>
      <c r="I67" s="251"/>
      <c r="J67" s="251"/>
    </row>
    <row r="68" spans="1:10" ht="36" customHeight="1">
      <c r="A68" s="84" t="s">
        <v>402</v>
      </c>
      <c r="B68" s="85">
        <v>3415</v>
      </c>
      <c r="C68" s="251">
        <f>SUM(C66,C65,C67)</f>
        <v>715</v>
      </c>
      <c r="D68" s="251">
        <f t="shared" ref="D68:J68" si="13">SUM(D66,D65,D67)</f>
        <v>94</v>
      </c>
      <c r="E68" s="254">
        <f t="shared" si="13"/>
        <v>16</v>
      </c>
      <c r="F68" s="251">
        <f t="shared" si="13"/>
        <v>136</v>
      </c>
      <c r="G68" s="251">
        <f t="shared" si="13"/>
        <v>23</v>
      </c>
      <c r="H68" s="251">
        <f t="shared" si="13"/>
        <v>146</v>
      </c>
      <c r="I68" s="251">
        <f t="shared" si="13"/>
        <v>129</v>
      </c>
      <c r="J68" s="251">
        <f t="shared" si="13"/>
        <v>136</v>
      </c>
    </row>
    <row r="69" spans="1:10" s="154" customFormat="1" ht="20.100000000000001" customHeight="1">
      <c r="A69" s="56"/>
      <c r="B69" s="155"/>
      <c r="C69" s="156"/>
      <c r="D69" s="157"/>
      <c r="E69" s="285"/>
      <c r="F69" s="158"/>
      <c r="G69" s="157"/>
      <c r="H69" s="157"/>
      <c r="I69" s="157"/>
      <c r="J69" s="157"/>
    </row>
    <row r="70" spans="1:10" s="47" customFormat="1" ht="34.5" customHeight="1">
      <c r="A70" s="127" t="s">
        <v>365</v>
      </c>
      <c r="B70" s="123"/>
      <c r="C70" s="377" t="s">
        <v>86</v>
      </c>
      <c r="D70" s="378"/>
      <c r="E70" s="378"/>
      <c r="F70" s="378"/>
      <c r="G70" s="124"/>
      <c r="H70" s="352" t="s">
        <v>444</v>
      </c>
      <c r="I70" s="352"/>
      <c r="J70" s="352"/>
    </row>
    <row r="71" spans="1:10" ht="36" customHeight="1">
      <c r="A71" s="45" t="s">
        <v>375</v>
      </c>
      <c r="B71" s="46"/>
      <c r="C71" s="309" t="s">
        <v>69</v>
      </c>
      <c r="D71" s="309"/>
      <c r="E71" s="309"/>
      <c r="F71" s="309"/>
      <c r="G71" s="51"/>
      <c r="H71" s="315" t="s">
        <v>83</v>
      </c>
      <c r="I71" s="315"/>
      <c r="J71" s="315"/>
    </row>
    <row r="72" spans="1:10">
      <c r="A72" s="56"/>
      <c r="B72" s="56"/>
      <c r="C72" s="52"/>
      <c r="D72" s="56"/>
      <c r="F72" s="56"/>
      <c r="G72" s="56"/>
      <c r="H72" s="56"/>
      <c r="I72" s="56"/>
      <c r="J72" s="56"/>
    </row>
    <row r="73" spans="1:10">
      <c r="A73" s="56"/>
      <c r="B73" s="56"/>
      <c r="C73" s="52"/>
      <c r="D73" s="56"/>
      <c r="F73" s="56"/>
      <c r="G73" s="56"/>
      <c r="H73" s="56"/>
      <c r="I73" s="56"/>
      <c r="J73" s="56"/>
    </row>
    <row r="74" spans="1:10">
      <c r="A74" s="56"/>
      <c r="B74" s="56"/>
      <c r="C74" s="52"/>
      <c r="D74" s="56"/>
      <c r="F74" s="56"/>
      <c r="G74" s="56"/>
      <c r="H74" s="56"/>
      <c r="I74" s="56"/>
      <c r="J74" s="56"/>
    </row>
    <row r="75" spans="1:10">
      <c r="A75" s="56"/>
      <c r="B75" s="56"/>
      <c r="C75" s="52"/>
      <c r="D75" s="56"/>
      <c r="F75" s="56"/>
      <c r="G75" s="56"/>
      <c r="H75" s="56"/>
      <c r="I75" s="56"/>
      <c r="J75" s="56"/>
    </row>
    <row r="76" spans="1:10">
      <c r="A76" s="56"/>
      <c r="B76" s="56"/>
      <c r="C76" s="52"/>
      <c r="D76" s="56"/>
      <c r="F76" s="56"/>
      <c r="G76" s="56"/>
      <c r="H76" s="56"/>
      <c r="I76" s="56"/>
      <c r="J76" s="56"/>
    </row>
    <row r="77" spans="1:10">
      <c r="A77" s="56"/>
      <c r="B77" s="56"/>
      <c r="C77" s="52"/>
      <c r="D77" s="56"/>
      <c r="F77" s="56"/>
      <c r="G77" s="56"/>
      <c r="H77" s="56"/>
      <c r="I77" s="56"/>
      <c r="J77" s="56"/>
    </row>
    <row r="78" spans="1:10">
      <c r="A78" s="56"/>
      <c r="B78" s="56"/>
      <c r="C78" s="52"/>
      <c r="D78" s="56"/>
      <c r="F78" s="56"/>
      <c r="G78" s="56"/>
      <c r="H78" s="56"/>
      <c r="I78" s="56"/>
      <c r="J78" s="56"/>
    </row>
    <row r="79" spans="1:10">
      <c r="A79" s="56"/>
      <c r="B79" s="56"/>
      <c r="C79" s="52"/>
      <c r="D79" s="56"/>
      <c r="F79" s="56"/>
      <c r="G79" s="56"/>
      <c r="H79" s="56"/>
      <c r="I79" s="56"/>
      <c r="J79" s="56"/>
    </row>
    <row r="80" spans="1:10">
      <c r="A80" s="56"/>
      <c r="B80" s="56"/>
      <c r="C80" s="52"/>
      <c r="D80" s="56"/>
      <c r="F80" s="56"/>
      <c r="G80" s="56"/>
      <c r="H80" s="56"/>
      <c r="I80" s="56"/>
      <c r="J80" s="56"/>
    </row>
    <row r="81" spans="1:10">
      <c r="A81" s="56"/>
      <c r="B81" s="56"/>
      <c r="C81" s="52"/>
      <c r="D81" s="56"/>
      <c r="F81" s="56"/>
      <c r="G81" s="56"/>
      <c r="H81" s="56"/>
      <c r="I81" s="56"/>
      <c r="J81" s="56"/>
    </row>
    <row r="82" spans="1:10">
      <c r="A82" s="56"/>
      <c r="B82" s="56"/>
      <c r="C82" s="52"/>
      <c r="D82" s="56"/>
      <c r="F82" s="56"/>
      <c r="G82" s="56"/>
      <c r="H82" s="56"/>
      <c r="I82" s="56"/>
      <c r="J82" s="56"/>
    </row>
    <row r="83" spans="1:10">
      <c r="A83" s="56"/>
      <c r="B83" s="56"/>
      <c r="C83" s="52"/>
      <c r="D83" s="56"/>
      <c r="F83" s="56"/>
      <c r="G83" s="56"/>
      <c r="H83" s="56"/>
      <c r="I83" s="56"/>
      <c r="J83" s="56"/>
    </row>
    <row r="84" spans="1:10">
      <c r="A84" s="56"/>
      <c r="B84" s="56"/>
      <c r="C84" s="52"/>
      <c r="D84" s="56"/>
      <c r="F84" s="56"/>
      <c r="G84" s="56"/>
      <c r="H84" s="56"/>
      <c r="I84" s="56"/>
      <c r="J84" s="56"/>
    </row>
    <row r="85" spans="1:10">
      <c r="A85" s="56"/>
      <c r="B85" s="56"/>
      <c r="C85" s="52"/>
      <c r="D85" s="56"/>
      <c r="F85" s="56"/>
      <c r="G85" s="56"/>
      <c r="H85" s="56"/>
      <c r="I85" s="56"/>
      <c r="J85" s="56"/>
    </row>
    <row r="86" spans="1:10">
      <c r="A86" s="56"/>
      <c r="B86" s="56"/>
      <c r="C86" s="52"/>
      <c r="D86" s="56"/>
      <c r="F86" s="56"/>
      <c r="G86" s="56"/>
      <c r="H86" s="56"/>
      <c r="I86" s="56"/>
      <c r="J86" s="56"/>
    </row>
    <row r="87" spans="1:10">
      <c r="A87" s="56"/>
      <c r="B87" s="56"/>
      <c r="C87" s="52"/>
      <c r="D87" s="56"/>
      <c r="F87" s="56"/>
      <c r="G87" s="56"/>
      <c r="H87" s="56"/>
      <c r="I87" s="56"/>
      <c r="J87" s="56"/>
    </row>
    <row r="88" spans="1:10">
      <c r="A88" s="56"/>
      <c r="B88" s="56"/>
      <c r="C88" s="52"/>
      <c r="D88" s="56"/>
      <c r="F88" s="56"/>
      <c r="G88" s="56"/>
      <c r="H88" s="56"/>
      <c r="I88" s="56"/>
      <c r="J88" s="56"/>
    </row>
    <row r="89" spans="1:10">
      <c r="A89" s="56"/>
      <c r="B89" s="56"/>
      <c r="C89" s="52"/>
      <c r="D89" s="56"/>
      <c r="F89" s="56"/>
      <c r="G89" s="56"/>
      <c r="H89" s="56"/>
      <c r="I89" s="56"/>
      <c r="J89" s="56"/>
    </row>
    <row r="90" spans="1:10">
      <c r="A90" s="56"/>
      <c r="B90" s="56"/>
      <c r="C90" s="52"/>
      <c r="D90" s="56"/>
      <c r="F90" s="56"/>
      <c r="G90" s="56"/>
      <c r="H90" s="56"/>
      <c r="I90" s="56"/>
      <c r="J90" s="56"/>
    </row>
    <row r="91" spans="1:10">
      <c r="A91" s="56"/>
      <c r="B91" s="56"/>
      <c r="C91" s="52"/>
      <c r="D91" s="56"/>
      <c r="F91" s="56"/>
      <c r="G91" s="56"/>
      <c r="H91" s="56"/>
      <c r="I91" s="56"/>
      <c r="J91" s="56"/>
    </row>
    <row r="92" spans="1:10">
      <c r="A92" s="56"/>
      <c r="B92" s="56"/>
      <c r="C92" s="52"/>
      <c r="D92" s="56"/>
      <c r="F92" s="56"/>
      <c r="G92" s="56"/>
      <c r="H92" s="56"/>
      <c r="I92" s="56"/>
      <c r="J92" s="56"/>
    </row>
    <row r="93" spans="1:10">
      <c r="A93" s="56"/>
      <c r="B93" s="56"/>
      <c r="C93" s="52"/>
      <c r="D93" s="56"/>
      <c r="F93" s="56"/>
      <c r="G93" s="56"/>
      <c r="H93" s="56"/>
      <c r="I93" s="56"/>
      <c r="J93" s="56"/>
    </row>
    <row r="94" spans="1:10">
      <c r="C94" s="65"/>
    </row>
    <row r="95" spans="1:10">
      <c r="C95" s="65"/>
    </row>
    <row r="96" spans="1:10">
      <c r="C96" s="65"/>
    </row>
    <row r="97" spans="3:3">
      <c r="C97" s="65"/>
    </row>
    <row r="98" spans="3:3">
      <c r="C98" s="65"/>
    </row>
    <row r="99" spans="3:3">
      <c r="C99" s="65"/>
    </row>
    <row r="100" spans="3:3">
      <c r="C100" s="65"/>
    </row>
    <row r="101" spans="3:3">
      <c r="C101" s="65"/>
    </row>
    <row r="102" spans="3:3">
      <c r="C102" s="65"/>
    </row>
  </sheetData>
  <mergeCells count="12">
    <mergeCell ref="C71:F71"/>
    <mergeCell ref="H71:J71"/>
    <mergeCell ref="C70:F70"/>
    <mergeCell ref="H70:J70"/>
    <mergeCell ref="A2:J2"/>
    <mergeCell ref="A4:A5"/>
    <mergeCell ref="B4:B5"/>
    <mergeCell ref="C4:C5"/>
    <mergeCell ref="D4:D5"/>
    <mergeCell ref="E4:E5"/>
    <mergeCell ref="F4:F5"/>
    <mergeCell ref="G4:J4"/>
  </mergeCells>
  <phoneticPr fontId="3" type="noConversion"/>
  <pageMargins left="0.39370078740157483" right="0.15748031496062992" top="0.19685039370078741" bottom="0.19685039370078741" header="0.31496062992125984" footer="0.51181102362204722"/>
  <pageSetup paperSize="9" scale="56" orientation="landscape" r:id="rId1"/>
  <headerFooter alignWithMargins="0"/>
  <rowBreaks count="1" manualBreakCount="1">
    <brk id="47" max="9" man="1"/>
  </rowBreaks>
  <ignoredErrors>
    <ignoredError sqref="F18 F34 F36 F52 F56 F60 F54 F64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49"/>
  <sheetViews>
    <sheetView view="pageBreakPreview" zoomScale="70" zoomScaleNormal="100" zoomScaleSheetLayoutView="70" workbookViewId="0">
      <selection activeCell="G23" sqref="G23:J23"/>
    </sheetView>
  </sheetViews>
  <sheetFormatPr defaultRowHeight="18.75"/>
  <cols>
    <col min="1" max="1" width="71.28515625" style="3" customWidth="1"/>
    <col min="2" max="2" width="12" style="41" customWidth="1"/>
    <col min="3" max="3" width="16.140625" style="41" customWidth="1"/>
    <col min="4" max="4" width="16.7109375" style="41" customWidth="1"/>
    <col min="5" max="5" width="16.140625" style="41" customWidth="1"/>
    <col min="6" max="6" width="16" style="41" customWidth="1"/>
    <col min="7" max="7" width="16.28515625" style="3" customWidth="1"/>
    <col min="8" max="8" width="16.85546875" style="3" customWidth="1"/>
    <col min="9" max="9" width="16.140625" style="3" customWidth="1"/>
    <col min="10" max="10" width="16.42578125" style="3" customWidth="1"/>
    <col min="11" max="16384" width="9.140625" style="3"/>
  </cols>
  <sheetData>
    <row r="2" spans="1:10" ht="22.5">
      <c r="A2" s="334" t="s">
        <v>476</v>
      </c>
      <c r="B2" s="334"/>
      <c r="C2" s="334"/>
      <c r="D2" s="334"/>
      <c r="E2" s="334"/>
      <c r="F2" s="334"/>
      <c r="G2" s="334"/>
      <c r="H2" s="334"/>
    </row>
    <row r="3" spans="1:10">
      <c r="A3" s="201"/>
      <c r="B3" s="203"/>
      <c r="C3" s="201"/>
      <c r="D3" s="201"/>
      <c r="E3" s="201"/>
      <c r="F3" s="203"/>
      <c r="G3" s="201"/>
      <c r="H3" s="201"/>
      <c r="J3" s="3" t="s">
        <v>418</v>
      </c>
    </row>
    <row r="4" spans="1:10" ht="41.25" customHeight="1">
      <c r="A4" s="362" t="s">
        <v>168</v>
      </c>
      <c r="B4" s="364" t="s">
        <v>17</v>
      </c>
      <c r="C4" s="364" t="s">
        <v>492</v>
      </c>
      <c r="D4" s="364" t="s">
        <v>490</v>
      </c>
      <c r="E4" s="364" t="s">
        <v>428</v>
      </c>
      <c r="F4" s="366" t="s">
        <v>491</v>
      </c>
      <c r="G4" s="368" t="s">
        <v>337</v>
      </c>
      <c r="H4" s="369"/>
      <c r="I4" s="369"/>
      <c r="J4" s="370"/>
    </row>
    <row r="5" spans="1:10" ht="54" customHeight="1">
      <c r="A5" s="363"/>
      <c r="B5" s="365"/>
      <c r="C5" s="365"/>
      <c r="D5" s="365"/>
      <c r="E5" s="365"/>
      <c r="F5" s="367"/>
      <c r="G5" s="110" t="s">
        <v>132</v>
      </c>
      <c r="H5" s="110" t="s">
        <v>133</v>
      </c>
      <c r="I5" s="110" t="s">
        <v>134</v>
      </c>
      <c r="J5" s="110" t="s">
        <v>63</v>
      </c>
    </row>
    <row r="6" spans="1:10" ht="23.25" customHeight="1">
      <c r="A6" s="204">
        <v>1</v>
      </c>
      <c r="B6" s="205">
        <v>2</v>
      </c>
      <c r="C6" s="205">
        <v>3</v>
      </c>
      <c r="D6" s="205">
        <v>4</v>
      </c>
      <c r="E6" s="205">
        <v>5</v>
      </c>
      <c r="F6" s="205">
        <v>6</v>
      </c>
      <c r="G6" s="205">
        <v>7</v>
      </c>
      <c r="H6" s="205">
        <v>8</v>
      </c>
      <c r="I6" s="39">
        <v>9</v>
      </c>
      <c r="J6" s="39">
        <v>10</v>
      </c>
    </row>
    <row r="7" spans="1:10" ht="37.5" customHeight="1">
      <c r="A7" s="206" t="s">
        <v>116</v>
      </c>
      <c r="B7" s="205"/>
      <c r="C7" s="256"/>
      <c r="D7" s="256"/>
      <c r="E7" s="256"/>
      <c r="F7" s="256">
        <f>SUM(G7:J7)</f>
        <v>0</v>
      </c>
      <c r="G7" s="256"/>
      <c r="H7" s="256"/>
      <c r="I7" s="258"/>
      <c r="J7" s="258"/>
    </row>
    <row r="8" spans="1:10" s="43" customFormat="1" ht="38.25" customHeight="1">
      <c r="A8" s="228" t="s">
        <v>260</v>
      </c>
      <c r="B8" s="221"/>
      <c r="C8" s="261"/>
      <c r="D8" s="261"/>
      <c r="E8" s="261"/>
      <c r="F8" s="256">
        <f t="shared" ref="F8:F24" si="0">SUM(G8:J8)</f>
        <v>0</v>
      </c>
      <c r="G8" s="261"/>
      <c r="H8" s="261"/>
      <c r="I8" s="262"/>
      <c r="J8" s="262"/>
    </row>
    <row r="9" spans="1:10" s="43" customFormat="1" ht="27" customHeight="1">
      <c r="A9" s="247" t="s">
        <v>252</v>
      </c>
      <c r="B9" s="218">
        <v>3160</v>
      </c>
      <c r="C9" s="255">
        <f>SUM(C10:C14)</f>
        <v>54</v>
      </c>
      <c r="D9" s="255">
        <f>SUM(D10:D13)</f>
        <v>34</v>
      </c>
      <c r="E9" s="255">
        <f>SUM(E10:E13)</f>
        <v>54</v>
      </c>
      <c r="F9" s="255">
        <f t="shared" si="0"/>
        <v>58</v>
      </c>
      <c r="G9" s="255">
        <f t="shared" ref="G9:J9" si="1">SUM(G10:G13)</f>
        <v>24</v>
      </c>
      <c r="H9" s="255">
        <f t="shared" si="1"/>
        <v>12</v>
      </c>
      <c r="I9" s="255">
        <f t="shared" si="1"/>
        <v>8</v>
      </c>
      <c r="J9" s="255">
        <f t="shared" si="1"/>
        <v>14</v>
      </c>
    </row>
    <row r="10" spans="1:10" s="43" customFormat="1" ht="27" customHeight="1">
      <c r="A10" s="44" t="s">
        <v>446</v>
      </c>
      <c r="B10" s="222"/>
      <c r="C10" s="256">
        <v>13</v>
      </c>
      <c r="D10" s="256">
        <v>14</v>
      </c>
      <c r="E10" s="256">
        <v>20</v>
      </c>
      <c r="F10" s="256">
        <f t="shared" si="0"/>
        <v>20</v>
      </c>
      <c r="G10" s="256">
        <v>6</v>
      </c>
      <c r="H10" s="256">
        <v>5</v>
      </c>
      <c r="I10" s="258">
        <v>3</v>
      </c>
      <c r="J10" s="258">
        <v>6</v>
      </c>
    </row>
    <row r="11" spans="1:10" s="43" customFormat="1" ht="27" customHeight="1">
      <c r="A11" s="234" t="s">
        <v>447</v>
      </c>
      <c r="B11" s="222"/>
      <c r="C11" s="256">
        <v>9</v>
      </c>
      <c r="D11" s="256">
        <v>10</v>
      </c>
      <c r="E11" s="256">
        <v>6</v>
      </c>
      <c r="F11" s="256">
        <f t="shared" si="0"/>
        <v>9</v>
      </c>
      <c r="G11" s="256">
        <v>3</v>
      </c>
      <c r="H11" s="256">
        <v>2</v>
      </c>
      <c r="I11" s="258">
        <v>1</v>
      </c>
      <c r="J11" s="258">
        <v>3</v>
      </c>
    </row>
    <row r="12" spans="1:10" ht="24.75" customHeight="1">
      <c r="A12" s="234" t="s">
        <v>448</v>
      </c>
      <c r="B12" s="205"/>
      <c r="C12" s="256">
        <v>22</v>
      </c>
      <c r="D12" s="256">
        <v>10</v>
      </c>
      <c r="E12" s="256">
        <v>21</v>
      </c>
      <c r="F12" s="256">
        <f t="shared" si="0"/>
        <v>10</v>
      </c>
      <c r="G12" s="256">
        <v>10</v>
      </c>
      <c r="H12" s="256"/>
      <c r="I12" s="258"/>
      <c r="J12" s="258"/>
    </row>
    <row r="13" spans="1:10" ht="24.75" customHeight="1">
      <c r="A13" s="44" t="s">
        <v>449</v>
      </c>
      <c r="B13" s="205"/>
      <c r="C13" s="256">
        <v>0</v>
      </c>
      <c r="D13" s="256"/>
      <c r="E13" s="256">
        <v>7</v>
      </c>
      <c r="F13" s="256">
        <f t="shared" si="0"/>
        <v>19</v>
      </c>
      <c r="G13" s="256">
        <v>5</v>
      </c>
      <c r="H13" s="256">
        <v>5</v>
      </c>
      <c r="I13" s="258">
        <v>4</v>
      </c>
      <c r="J13" s="258">
        <v>5</v>
      </c>
    </row>
    <row r="14" spans="1:10" ht="24.75" customHeight="1">
      <c r="A14" s="44" t="s">
        <v>500</v>
      </c>
      <c r="B14" s="205"/>
      <c r="C14" s="256">
        <v>10</v>
      </c>
      <c r="D14" s="256"/>
      <c r="E14" s="256"/>
      <c r="F14" s="256"/>
      <c r="G14" s="256"/>
      <c r="H14" s="256"/>
      <c r="I14" s="258"/>
      <c r="J14" s="258"/>
    </row>
    <row r="15" spans="1:10" s="43" customFormat="1" ht="33" customHeight="1">
      <c r="A15" s="219" t="s">
        <v>117</v>
      </c>
      <c r="B15" s="218"/>
      <c r="C15" s="255"/>
      <c r="D15" s="255"/>
      <c r="E15" s="255"/>
      <c r="F15" s="256">
        <f t="shared" si="0"/>
        <v>0</v>
      </c>
      <c r="G15" s="255"/>
      <c r="H15" s="255"/>
      <c r="I15" s="255"/>
      <c r="J15" s="255"/>
    </row>
    <row r="16" spans="1:10" s="43" customFormat="1" ht="45" customHeight="1">
      <c r="A16" s="300" t="s">
        <v>391</v>
      </c>
      <c r="B16" s="294"/>
      <c r="C16" s="264">
        <f>C17+C23</f>
        <v>82</v>
      </c>
      <c r="D16" s="264">
        <f>D17+D23</f>
        <v>114</v>
      </c>
      <c r="E16" s="264">
        <f>E17+E23</f>
        <v>25</v>
      </c>
      <c r="F16" s="264">
        <f>SUM(G16:J16)</f>
        <v>114</v>
      </c>
      <c r="G16" s="264">
        <f>G17+G23</f>
        <v>38</v>
      </c>
      <c r="H16" s="255">
        <f>H17+H23</f>
        <v>0</v>
      </c>
      <c r="I16" s="255">
        <f>I17+I23</f>
        <v>38</v>
      </c>
      <c r="J16" s="255">
        <f>J17+J23</f>
        <v>38</v>
      </c>
    </row>
    <row r="17" spans="1:10" s="43" customFormat="1" ht="45" customHeight="1">
      <c r="A17" s="300" t="s">
        <v>422</v>
      </c>
      <c r="B17" s="294">
        <v>3272</v>
      </c>
      <c r="C17" s="264">
        <f t="shared" ref="C17:J17" si="2">SUM(C18:C22)</f>
        <v>75</v>
      </c>
      <c r="D17" s="264">
        <f t="shared" si="2"/>
        <v>114</v>
      </c>
      <c r="E17" s="264">
        <f t="shared" si="2"/>
        <v>17</v>
      </c>
      <c r="F17" s="264">
        <f t="shared" si="2"/>
        <v>90</v>
      </c>
      <c r="G17" s="264">
        <f t="shared" si="2"/>
        <v>30</v>
      </c>
      <c r="H17" s="255">
        <f t="shared" si="2"/>
        <v>0</v>
      </c>
      <c r="I17" s="255">
        <f t="shared" si="2"/>
        <v>30</v>
      </c>
      <c r="J17" s="255">
        <f t="shared" si="2"/>
        <v>30</v>
      </c>
    </row>
    <row r="18" spans="1:10" s="43" customFormat="1" ht="27" customHeight="1">
      <c r="A18" s="295" t="s">
        <v>473</v>
      </c>
      <c r="B18" s="295"/>
      <c r="C18" s="287">
        <v>28</v>
      </c>
      <c r="D18" s="287">
        <v>90</v>
      </c>
      <c r="E18" s="287"/>
      <c r="F18" s="257">
        <f t="shared" si="0"/>
        <v>66</v>
      </c>
      <c r="G18" s="287">
        <v>22</v>
      </c>
      <c r="H18" s="263"/>
      <c r="I18" s="258">
        <v>22</v>
      </c>
      <c r="J18" s="258">
        <v>22</v>
      </c>
    </row>
    <row r="19" spans="1:10" s="43" customFormat="1" ht="27" customHeight="1">
      <c r="A19" s="295" t="s">
        <v>502</v>
      </c>
      <c r="B19" s="295"/>
      <c r="C19" s="296"/>
      <c r="D19" s="287"/>
      <c r="E19" s="287">
        <v>17</v>
      </c>
      <c r="F19" s="257"/>
      <c r="G19" s="287"/>
      <c r="H19" s="263"/>
      <c r="I19" s="258"/>
      <c r="J19" s="258"/>
    </row>
    <row r="20" spans="1:10" s="43" customFormat="1" ht="27" customHeight="1">
      <c r="A20" s="295" t="s">
        <v>480</v>
      </c>
      <c r="B20" s="295"/>
      <c r="C20" s="296">
        <v>12</v>
      </c>
      <c r="D20" s="287">
        <v>24</v>
      </c>
      <c r="E20" s="287"/>
      <c r="F20" s="257">
        <v>24</v>
      </c>
      <c r="G20" s="287">
        <v>8</v>
      </c>
      <c r="H20" s="263"/>
      <c r="I20" s="258">
        <v>8</v>
      </c>
      <c r="J20" s="258">
        <v>8</v>
      </c>
    </row>
    <row r="21" spans="1:10" s="43" customFormat="1" ht="27" customHeight="1">
      <c r="A21" s="295" t="s">
        <v>474</v>
      </c>
      <c r="B21" s="295"/>
      <c r="C21" s="296">
        <v>27</v>
      </c>
      <c r="D21" s="287"/>
      <c r="E21" s="287"/>
      <c r="F21" s="257">
        <f t="shared" si="0"/>
        <v>0</v>
      </c>
      <c r="G21" s="287"/>
      <c r="H21" s="263"/>
      <c r="I21" s="258"/>
      <c r="J21" s="258"/>
    </row>
    <row r="22" spans="1:10" s="43" customFormat="1" ht="27" customHeight="1">
      <c r="A22" s="295" t="s">
        <v>475</v>
      </c>
      <c r="B22" s="295"/>
      <c r="C22" s="287">
        <v>8</v>
      </c>
      <c r="D22" s="287"/>
      <c r="E22" s="287"/>
      <c r="F22" s="257">
        <f t="shared" si="0"/>
        <v>0</v>
      </c>
      <c r="G22" s="287"/>
      <c r="H22" s="263"/>
      <c r="I22" s="258"/>
      <c r="J22" s="258"/>
    </row>
    <row r="23" spans="1:10" s="43" customFormat="1" ht="43.5" customHeight="1">
      <c r="A23" s="293" t="s">
        <v>27</v>
      </c>
      <c r="B23" s="294">
        <v>3273</v>
      </c>
      <c r="C23" s="264">
        <f>SUM(C24:C24)</f>
        <v>7</v>
      </c>
      <c r="D23" s="264">
        <f>SUM(D24:D24)</f>
        <v>0</v>
      </c>
      <c r="E23" s="264">
        <f>SUM(E24:E24)</f>
        <v>8</v>
      </c>
      <c r="F23" s="264">
        <f t="shared" si="0"/>
        <v>24</v>
      </c>
      <c r="G23" s="264">
        <f>SUM(G24:G24)</f>
        <v>8</v>
      </c>
      <c r="H23" s="264">
        <f>SUM(H24:H24)</f>
        <v>0</v>
      </c>
      <c r="I23" s="264">
        <f>SUM(I24:I24)</f>
        <v>8</v>
      </c>
      <c r="J23" s="264">
        <f>SUM(J24:J24)</f>
        <v>8</v>
      </c>
    </row>
    <row r="24" spans="1:10" s="43" customFormat="1" ht="27.75" customHeight="1">
      <c r="A24" s="295" t="s">
        <v>483</v>
      </c>
      <c r="B24" s="297"/>
      <c r="C24" s="257">
        <v>7</v>
      </c>
      <c r="D24" s="287"/>
      <c r="E24" s="287">
        <v>8</v>
      </c>
      <c r="F24" s="257">
        <f t="shared" si="0"/>
        <v>24</v>
      </c>
      <c r="G24" s="257">
        <v>8</v>
      </c>
      <c r="H24" s="256"/>
      <c r="I24" s="258">
        <v>8</v>
      </c>
      <c r="J24" s="258">
        <v>8</v>
      </c>
    </row>
    <row r="25" spans="1:10" s="43" customFormat="1" ht="19.5" customHeight="1">
      <c r="A25" s="224"/>
      <c r="B25" s="225"/>
      <c r="C25" s="226"/>
      <c r="D25" s="226"/>
      <c r="E25" s="226"/>
      <c r="F25" s="226"/>
      <c r="G25" s="226"/>
      <c r="H25" s="226"/>
      <c r="I25" s="226"/>
      <c r="J25" s="227"/>
    </row>
    <row r="26" spans="1:10" ht="26.25" customHeight="1">
      <c r="A26" s="200" t="s">
        <v>365</v>
      </c>
      <c r="B26" s="22"/>
      <c r="C26" s="357" t="s">
        <v>86</v>
      </c>
      <c r="D26" s="357"/>
      <c r="E26" s="215"/>
      <c r="F26" s="211"/>
      <c r="G26" s="359" t="s">
        <v>444</v>
      </c>
      <c r="H26" s="359"/>
      <c r="I26" s="359"/>
    </row>
    <row r="27" spans="1:10">
      <c r="A27" s="38" t="s">
        <v>375</v>
      </c>
      <c r="B27" s="37"/>
      <c r="C27" s="360" t="s">
        <v>420</v>
      </c>
      <c r="D27" s="360"/>
      <c r="E27" s="216"/>
      <c r="F27" s="37"/>
      <c r="G27" s="361" t="s">
        <v>83</v>
      </c>
      <c r="H27" s="361"/>
      <c r="I27" s="361"/>
    </row>
    <row r="28" spans="1:10">
      <c r="A28" s="207"/>
      <c r="B28" s="208"/>
      <c r="C28" s="209"/>
      <c r="D28" s="210"/>
      <c r="E28" s="210"/>
      <c r="F28" s="210"/>
      <c r="G28" s="210"/>
      <c r="H28" s="210"/>
    </row>
    <row r="29" spans="1:10">
      <c r="A29" s="207"/>
      <c r="B29" s="208"/>
      <c r="C29" s="209"/>
      <c r="D29" s="210"/>
      <c r="E29" s="210"/>
      <c r="F29" s="210"/>
      <c r="G29" s="210"/>
      <c r="H29" s="210"/>
    </row>
    <row r="30" spans="1:10">
      <c r="A30" s="207"/>
      <c r="B30" s="208"/>
      <c r="C30" s="209"/>
      <c r="D30" s="210"/>
      <c r="E30" s="210"/>
      <c r="F30" s="210"/>
      <c r="G30" s="210"/>
      <c r="H30" s="210"/>
    </row>
    <row r="31" spans="1:10">
      <c r="A31" s="207"/>
      <c r="B31" s="208"/>
      <c r="C31" s="209"/>
      <c r="D31" s="210"/>
      <c r="E31" s="210"/>
      <c r="F31" s="210"/>
      <c r="G31" s="210"/>
      <c r="H31" s="210"/>
    </row>
    <row r="32" spans="1:10">
      <c r="A32" s="207"/>
      <c r="B32" s="208"/>
      <c r="C32" s="209"/>
      <c r="D32" s="210"/>
      <c r="E32" s="210"/>
      <c r="F32" s="210"/>
      <c r="G32" s="210"/>
      <c r="H32" s="210"/>
    </row>
    <row r="33" spans="1:8">
      <c r="A33" s="207"/>
      <c r="B33" s="208"/>
      <c r="C33" s="209"/>
      <c r="D33" s="210"/>
      <c r="E33" s="210"/>
      <c r="F33" s="210"/>
      <c r="G33" s="210"/>
      <c r="H33" s="210"/>
    </row>
    <row r="34" spans="1:8">
      <c r="A34" s="207"/>
      <c r="B34" s="208"/>
      <c r="C34" s="209"/>
      <c r="D34" s="210"/>
      <c r="E34" s="210"/>
      <c r="F34" s="210"/>
      <c r="G34" s="210"/>
      <c r="H34" s="210"/>
    </row>
    <row r="35" spans="1:8">
      <c r="A35" s="207"/>
      <c r="B35" s="208"/>
      <c r="C35" s="209"/>
      <c r="D35" s="210"/>
      <c r="E35" s="210"/>
      <c r="F35" s="210"/>
      <c r="G35" s="210"/>
      <c r="H35" s="210"/>
    </row>
    <row r="36" spans="1:8">
      <c r="A36" s="207"/>
      <c r="B36" s="208"/>
      <c r="C36" s="209"/>
      <c r="D36" s="210"/>
      <c r="E36" s="210"/>
      <c r="F36" s="210"/>
      <c r="G36" s="210"/>
      <c r="H36" s="210"/>
    </row>
    <row r="37" spans="1:8">
      <c r="A37" s="207"/>
      <c r="B37" s="208"/>
      <c r="C37" s="209"/>
      <c r="D37" s="210"/>
      <c r="E37" s="210"/>
      <c r="F37" s="210"/>
      <c r="G37" s="210"/>
      <c r="H37" s="210"/>
    </row>
    <row r="38" spans="1:8">
      <c r="A38" s="207"/>
      <c r="B38" s="208"/>
      <c r="C38" s="209"/>
      <c r="D38" s="210"/>
      <c r="E38" s="210"/>
      <c r="F38" s="210"/>
      <c r="G38" s="210"/>
      <c r="H38" s="210"/>
    </row>
    <row r="39" spans="1:8">
      <c r="A39" s="207"/>
      <c r="B39" s="208"/>
      <c r="C39" s="209"/>
      <c r="D39" s="210"/>
      <c r="E39" s="210"/>
      <c r="F39" s="210"/>
      <c r="G39" s="210"/>
      <c r="H39" s="210"/>
    </row>
    <row r="40" spans="1:8">
      <c r="A40" s="207"/>
      <c r="B40" s="208"/>
      <c r="C40" s="209"/>
      <c r="D40" s="210"/>
      <c r="E40" s="210"/>
      <c r="F40" s="210"/>
      <c r="G40" s="210"/>
      <c r="H40" s="210"/>
    </row>
    <row r="41" spans="1:8">
      <c r="A41" s="207"/>
      <c r="B41" s="208"/>
      <c r="C41" s="209"/>
      <c r="D41" s="210"/>
      <c r="E41" s="210"/>
      <c r="F41" s="210"/>
      <c r="G41" s="210"/>
      <c r="H41" s="210"/>
    </row>
    <row r="42" spans="1:8">
      <c r="A42" s="207"/>
      <c r="B42" s="208"/>
      <c r="C42" s="209"/>
      <c r="D42" s="210"/>
      <c r="E42" s="210"/>
      <c r="F42" s="210"/>
      <c r="G42" s="210"/>
      <c r="H42" s="210"/>
    </row>
    <row r="43" spans="1:8">
      <c r="A43" s="207"/>
      <c r="B43" s="208"/>
      <c r="C43" s="209"/>
      <c r="D43" s="210"/>
      <c r="E43" s="210"/>
      <c r="F43" s="210"/>
      <c r="G43" s="210"/>
      <c r="H43" s="210"/>
    </row>
    <row r="44" spans="1:8">
      <c r="A44" s="207"/>
      <c r="B44" s="208"/>
      <c r="C44" s="209"/>
      <c r="D44" s="210"/>
      <c r="E44" s="210"/>
      <c r="F44" s="210"/>
      <c r="G44" s="210"/>
      <c r="H44" s="210"/>
    </row>
    <row r="45" spans="1:8">
      <c r="A45" s="207"/>
      <c r="B45" s="208"/>
      <c r="C45" s="209"/>
      <c r="D45" s="210"/>
      <c r="E45" s="210"/>
      <c r="F45" s="210"/>
      <c r="G45" s="210"/>
      <c r="H45" s="210"/>
    </row>
    <row r="46" spans="1:8">
      <c r="A46" s="207"/>
      <c r="B46" s="208"/>
      <c r="C46" s="209"/>
      <c r="D46" s="210"/>
      <c r="E46" s="210"/>
      <c r="F46" s="210"/>
      <c r="G46" s="210"/>
      <c r="H46" s="210"/>
    </row>
    <row r="47" spans="1:8">
      <c r="A47" s="207"/>
      <c r="B47" s="208"/>
      <c r="C47" s="209"/>
      <c r="D47" s="210"/>
      <c r="E47" s="210"/>
      <c r="F47" s="210"/>
      <c r="G47" s="210"/>
      <c r="H47" s="210"/>
    </row>
    <row r="48" spans="1:8">
      <c r="A48" s="207"/>
      <c r="B48" s="208"/>
      <c r="C48" s="209"/>
      <c r="D48" s="210"/>
      <c r="E48" s="210"/>
      <c r="F48" s="210"/>
      <c r="G48" s="210"/>
      <c r="H48" s="210"/>
    </row>
    <row r="49" spans="1:8">
      <c r="A49" s="207"/>
      <c r="B49" s="208"/>
      <c r="C49" s="209"/>
      <c r="D49" s="210"/>
      <c r="E49" s="210"/>
      <c r="F49" s="210"/>
      <c r="G49" s="210"/>
      <c r="H49" s="210"/>
    </row>
    <row r="50" spans="1:8">
      <c r="A50" s="207"/>
      <c r="B50" s="208"/>
      <c r="C50" s="209"/>
      <c r="D50" s="210"/>
      <c r="E50" s="210"/>
      <c r="F50" s="210"/>
      <c r="G50" s="210"/>
      <c r="H50" s="210"/>
    </row>
    <row r="51" spans="1:8">
      <c r="A51" s="207"/>
      <c r="B51" s="208"/>
      <c r="C51" s="209"/>
      <c r="D51" s="210"/>
      <c r="E51" s="210"/>
      <c r="F51" s="210"/>
      <c r="G51" s="210"/>
      <c r="H51" s="210"/>
    </row>
    <row r="52" spans="1:8">
      <c r="A52" s="207"/>
      <c r="B52" s="208"/>
      <c r="C52" s="209"/>
      <c r="D52" s="210"/>
      <c r="E52" s="210"/>
      <c r="F52" s="210"/>
      <c r="G52" s="210"/>
      <c r="H52" s="210"/>
    </row>
    <row r="53" spans="1:8">
      <c r="A53" s="207"/>
      <c r="B53" s="208"/>
      <c r="C53" s="209"/>
      <c r="D53" s="210"/>
      <c r="E53" s="210"/>
      <c r="F53" s="210"/>
      <c r="G53" s="210"/>
      <c r="H53" s="210"/>
    </row>
    <row r="54" spans="1:8">
      <c r="A54" s="207"/>
      <c r="B54" s="208"/>
      <c r="C54" s="209"/>
      <c r="D54" s="210"/>
      <c r="E54" s="210"/>
      <c r="F54" s="210"/>
      <c r="G54" s="210"/>
      <c r="H54" s="210"/>
    </row>
    <row r="55" spans="1:8">
      <c r="A55" s="207"/>
      <c r="B55" s="208"/>
      <c r="C55" s="209"/>
      <c r="D55" s="210"/>
      <c r="E55" s="210"/>
      <c r="F55" s="210"/>
      <c r="G55" s="210"/>
      <c r="H55" s="210"/>
    </row>
    <row r="56" spans="1:8">
      <c r="A56" s="207"/>
      <c r="B56" s="208"/>
      <c r="C56" s="209"/>
      <c r="D56" s="210"/>
      <c r="E56" s="210"/>
      <c r="F56" s="210"/>
      <c r="G56" s="210"/>
      <c r="H56" s="210"/>
    </row>
    <row r="57" spans="1:8">
      <c r="A57" s="207"/>
      <c r="B57" s="208"/>
      <c r="C57" s="209"/>
      <c r="D57" s="210"/>
      <c r="E57" s="210"/>
      <c r="F57" s="210"/>
      <c r="G57" s="210"/>
      <c r="H57" s="210"/>
    </row>
    <row r="58" spans="1:8">
      <c r="A58" s="207"/>
      <c r="B58" s="208"/>
      <c r="C58" s="209"/>
      <c r="D58" s="210"/>
      <c r="E58" s="210"/>
      <c r="F58" s="210"/>
      <c r="G58" s="210"/>
      <c r="H58" s="210"/>
    </row>
    <row r="59" spans="1:8">
      <c r="A59" s="207"/>
      <c r="C59" s="42"/>
      <c r="D59" s="212"/>
      <c r="E59" s="212"/>
      <c r="F59" s="212"/>
      <c r="G59" s="212"/>
      <c r="H59" s="212"/>
    </row>
    <row r="60" spans="1:8">
      <c r="A60" s="213"/>
      <c r="C60" s="42"/>
      <c r="D60" s="212"/>
      <c r="E60" s="212"/>
      <c r="F60" s="212"/>
      <c r="G60" s="212"/>
      <c r="H60" s="212"/>
    </row>
    <row r="61" spans="1:8">
      <c r="A61" s="213"/>
      <c r="C61" s="42"/>
      <c r="D61" s="212"/>
      <c r="E61" s="212"/>
      <c r="F61" s="212"/>
      <c r="G61" s="212"/>
      <c r="H61" s="212"/>
    </row>
    <row r="62" spans="1:8">
      <c r="A62" s="213"/>
      <c r="C62" s="42"/>
      <c r="D62" s="212"/>
      <c r="E62" s="212"/>
      <c r="F62" s="212"/>
      <c r="G62" s="212"/>
      <c r="H62" s="212"/>
    </row>
    <row r="63" spans="1:8">
      <c r="A63" s="213"/>
      <c r="C63" s="42"/>
      <c r="D63" s="212"/>
      <c r="E63" s="212"/>
      <c r="F63" s="212"/>
      <c r="G63" s="212"/>
      <c r="H63" s="212"/>
    </row>
    <row r="64" spans="1:8">
      <c r="A64" s="213"/>
      <c r="C64" s="42"/>
      <c r="D64" s="212"/>
      <c r="E64" s="212"/>
      <c r="F64" s="212"/>
      <c r="G64" s="212"/>
      <c r="H64" s="212"/>
    </row>
    <row r="65" spans="1:8">
      <c r="A65" s="213"/>
      <c r="C65" s="42"/>
      <c r="D65" s="212"/>
      <c r="E65" s="212"/>
      <c r="F65" s="212"/>
      <c r="G65" s="212"/>
      <c r="H65" s="212"/>
    </row>
    <row r="66" spans="1:8">
      <c r="A66" s="213"/>
      <c r="C66" s="42"/>
      <c r="D66" s="212"/>
      <c r="E66" s="212"/>
      <c r="F66" s="212"/>
      <c r="G66" s="212"/>
      <c r="H66" s="212"/>
    </row>
    <row r="67" spans="1:8">
      <c r="A67" s="213"/>
      <c r="C67" s="42"/>
      <c r="D67" s="212"/>
      <c r="E67" s="212"/>
      <c r="F67" s="212"/>
      <c r="G67" s="212"/>
      <c r="H67" s="212"/>
    </row>
    <row r="68" spans="1:8">
      <c r="A68" s="213"/>
      <c r="C68" s="42"/>
      <c r="D68" s="212"/>
      <c r="E68" s="212"/>
      <c r="F68" s="212"/>
      <c r="G68" s="212"/>
      <c r="H68" s="212"/>
    </row>
    <row r="69" spans="1:8">
      <c r="A69" s="213"/>
      <c r="C69" s="42"/>
      <c r="D69" s="212"/>
      <c r="E69" s="212"/>
      <c r="F69" s="212"/>
      <c r="G69" s="212"/>
      <c r="H69" s="212"/>
    </row>
    <row r="70" spans="1:8">
      <c r="A70" s="213"/>
      <c r="C70" s="42"/>
      <c r="D70" s="212"/>
      <c r="E70" s="212"/>
      <c r="F70" s="212"/>
      <c r="G70" s="212"/>
      <c r="H70" s="212"/>
    </row>
    <row r="71" spans="1:8">
      <c r="A71" s="213"/>
      <c r="C71" s="42"/>
      <c r="D71" s="212"/>
      <c r="E71" s="212"/>
      <c r="F71" s="212"/>
      <c r="G71" s="212"/>
      <c r="H71" s="212"/>
    </row>
    <row r="72" spans="1:8">
      <c r="A72" s="213"/>
      <c r="C72" s="42"/>
      <c r="D72" s="212"/>
      <c r="E72" s="212"/>
      <c r="F72" s="212"/>
      <c r="G72" s="212"/>
      <c r="H72" s="212"/>
    </row>
    <row r="73" spans="1:8">
      <c r="A73" s="213"/>
      <c r="C73" s="42"/>
      <c r="D73" s="212"/>
      <c r="E73" s="212"/>
      <c r="F73" s="212"/>
      <c r="G73" s="212"/>
      <c r="H73" s="212"/>
    </row>
    <row r="74" spans="1:8">
      <c r="A74" s="213"/>
      <c r="C74" s="42"/>
      <c r="D74" s="212"/>
      <c r="E74" s="212"/>
      <c r="F74" s="212"/>
      <c r="G74" s="212"/>
      <c r="H74" s="212"/>
    </row>
    <row r="75" spans="1:8">
      <c r="A75" s="213"/>
      <c r="C75" s="42"/>
      <c r="D75" s="212"/>
      <c r="E75" s="212"/>
      <c r="F75" s="212"/>
      <c r="G75" s="212"/>
      <c r="H75" s="212"/>
    </row>
    <row r="76" spans="1:8">
      <c r="A76" s="213"/>
      <c r="C76" s="42"/>
      <c r="D76" s="212"/>
      <c r="E76" s="212"/>
      <c r="F76" s="212"/>
      <c r="G76" s="212"/>
      <c r="H76" s="212"/>
    </row>
    <row r="77" spans="1:8">
      <c r="A77" s="213"/>
      <c r="C77" s="42"/>
      <c r="D77" s="212"/>
      <c r="E77" s="212"/>
      <c r="F77" s="212"/>
      <c r="G77" s="212"/>
      <c r="H77" s="212"/>
    </row>
    <row r="78" spans="1:8">
      <c r="A78" s="213"/>
      <c r="C78" s="42"/>
      <c r="D78" s="212"/>
      <c r="E78" s="212"/>
      <c r="F78" s="212"/>
      <c r="G78" s="212"/>
      <c r="H78" s="212"/>
    </row>
    <row r="79" spans="1:8">
      <c r="A79" s="213"/>
      <c r="C79" s="42"/>
      <c r="D79" s="212"/>
      <c r="E79" s="212"/>
      <c r="F79" s="212"/>
      <c r="G79" s="212"/>
      <c r="H79" s="212"/>
    </row>
    <row r="80" spans="1:8">
      <c r="A80" s="213"/>
      <c r="C80" s="42"/>
      <c r="D80" s="212"/>
      <c r="E80" s="212"/>
      <c r="F80" s="212"/>
      <c r="G80" s="212"/>
      <c r="H80" s="212"/>
    </row>
    <row r="81" spans="1:8">
      <c r="A81" s="213"/>
      <c r="C81" s="42"/>
      <c r="D81" s="212"/>
      <c r="E81" s="212"/>
      <c r="F81" s="212"/>
      <c r="G81" s="212"/>
      <c r="H81" s="212"/>
    </row>
    <row r="82" spans="1:8">
      <c r="A82" s="213"/>
    </row>
    <row r="83" spans="1:8">
      <c r="A83" s="214"/>
    </row>
    <row r="84" spans="1:8">
      <c r="A84" s="214"/>
    </row>
    <row r="85" spans="1:8">
      <c r="A85" s="214"/>
    </row>
    <row r="86" spans="1:8">
      <c r="A86" s="214"/>
    </row>
    <row r="87" spans="1:8">
      <c r="A87" s="214"/>
    </row>
    <row r="88" spans="1:8">
      <c r="A88" s="214"/>
    </row>
    <row r="89" spans="1:8">
      <c r="A89" s="214"/>
    </row>
    <row r="90" spans="1:8">
      <c r="A90" s="214"/>
    </row>
    <row r="91" spans="1:8">
      <c r="A91" s="214"/>
    </row>
    <row r="92" spans="1:8">
      <c r="A92" s="214"/>
    </row>
    <row r="93" spans="1:8">
      <c r="A93" s="214"/>
    </row>
    <row r="94" spans="1:8">
      <c r="A94" s="214"/>
    </row>
    <row r="95" spans="1:8">
      <c r="A95" s="214"/>
    </row>
    <row r="96" spans="1:8">
      <c r="A96" s="214"/>
    </row>
    <row r="97" spans="1:1">
      <c r="A97" s="214"/>
    </row>
    <row r="98" spans="1:1">
      <c r="A98" s="214"/>
    </row>
    <row r="99" spans="1:1">
      <c r="A99" s="214"/>
    </row>
    <row r="100" spans="1:1">
      <c r="A100" s="214"/>
    </row>
    <row r="101" spans="1:1">
      <c r="A101" s="214"/>
    </row>
    <row r="102" spans="1:1">
      <c r="A102" s="214"/>
    </row>
    <row r="103" spans="1:1">
      <c r="A103" s="214"/>
    </row>
    <row r="104" spans="1:1">
      <c r="A104" s="214"/>
    </row>
    <row r="105" spans="1:1">
      <c r="A105" s="214"/>
    </row>
    <row r="106" spans="1:1">
      <c r="A106" s="214"/>
    </row>
    <row r="107" spans="1:1">
      <c r="A107" s="214"/>
    </row>
    <row r="108" spans="1:1">
      <c r="A108" s="214"/>
    </row>
    <row r="109" spans="1:1">
      <c r="A109" s="214"/>
    </row>
    <row r="110" spans="1:1">
      <c r="A110" s="214"/>
    </row>
    <row r="111" spans="1:1">
      <c r="A111" s="214"/>
    </row>
    <row r="112" spans="1:1">
      <c r="A112" s="214"/>
    </row>
    <row r="113" spans="1:1">
      <c r="A113" s="214"/>
    </row>
    <row r="114" spans="1:1">
      <c r="A114" s="214"/>
    </row>
    <row r="115" spans="1:1">
      <c r="A115" s="214"/>
    </row>
    <row r="116" spans="1:1">
      <c r="A116" s="214"/>
    </row>
    <row r="117" spans="1:1">
      <c r="A117" s="214"/>
    </row>
    <row r="118" spans="1:1">
      <c r="A118" s="214"/>
    </row>
    <row r="119" spans="1:1">
      <c r="A119" s="214"/>
    </row>
    <row r="120" spans="1:1">
      <c r="A120" s="214"/>
    </row>
    <row r="121" spans="1:1">
      <c r="A121" s="214"/>
    </row>
    <row r="122" spans="1:1">
      <c r="A122" s="214"/>
    </row>
    <row r="123" spans="1:1">
      <c r="A123" s="214"/>
    </row>
    <row r="124" spans="1:1">
      <c r="A124" s="214"/>
    </row>
    <row r="125" spans="1:1">
      <c r="A125" s="214"/>
    </row>
    <row r="126" spans="1:1">
      <c r="A126" s="214"/>
    </row>
    <row r="127" spans="1:1">
      <c r="A127" s="214"/>
    </row>
    <row r="128" spans="1:1">
      <c r="A128" s="214"/>
    </row>
    <row r="129" spans="1:1">
      <c r="A129" s="214"/>
    </row>
    <row r="130" spans="1:1">
      <c r="A130" s="214"/>
    </row>
    <row r="131" spans="1:1">
      <c r="A131" s="214"/>
    </row>
    <row r="132" spans="1:1">
      <c r="A132" s="214"/>
    </row>
    <row r="133" spans="1:1">
      <c r="A133" s="214"/>
    </row>
    <row r="134" spans="1:1">
      <c r="A134" s="214"/>
    </row>
    <row r="135" spans="1:1">
      <c r="A135" s="214"/>
    </row>
    <row r="136" spans="1:1">
      <c r="A136" s="214"/>
    </row>
    <row r="137" spans="1:1">
      <c r="A137" s="214"/>
    </row>
    <row r="138" spans="1:1">
      <c r="A138" s="214"/>
    </row>
    <row r="139" spans="1:1">
      <c r="A139" s="214"/>
    </row>
    <row r="140" spans="1:1">
      <c r="A140" s="214"/>
    </row>
    <row r="141" spans="1:1">
      <c r="A141" s="214"/>
    </row>
    <row r="142" spans="1:1">
      <c r="A142" s="214"/>
    </row>
    <row r="143" spans="1:1">
      <c r="A143" s="214"/>
    </row>
    <row r="144" spans="1:1">
      <c r="A144" s="214"/>
    </row>
    <row r="145" spans="1:1">
      <c r="A145" s="214"/>
    </row>
    <row r="146" spans="1:1">
      <c r="A146" s="214"/>
    </row>
    <row r="147" spans="1:1">
      <c r="A147" s="214"/>
    </row>
    <row r="148" spans="1:1">
      <c r="A148" s="214"/>
    </row>
    <row r="149" spans="1:1">
      <c r="A149" s="214"/>
    </row>
    <row r="150" spans="1:1">
      <c r="A150" s="214"/>
    </row>
    <row r="151" spans="1:1">
      <c r="A151" s="214"/>
    </row>
    <row r="152" spans="1:1">
      <c r="A152" s="214"/>
    </row>
    <row r="153" spans="1:1">
      <c r="A153" s="214"/>
    </row>
    <row r="154" spans="1:1">
      <c r="A154" s="214"/>
    </row>
    <row r="155" spans="1:1">
      <c r="A155" s="214"/>
    </row>
    <row r="156" spans="1:1">
      <c r="A156" s="214"/>
    </row>
    <row r="157" spans="1:1">
      <c r="A157" s="214"/>
    </row>
    <row r="158" spans="1:1">
      <c r="A158" s="214"/>
    </row>
    <row r="159" spans="1:1">
      <c r="A159" s="214"/>
    </row>
    <row r="160" spans="1:1">
      <c r="A160" s="214"/>
    </row>
    <row r="161" spans="1:1">
      <c r="A161" s="214"/>
    </row>
    <row r="162" spans="1:1">
      <c r="A162" s="214"/>
    </row>
    <row r="163" spans="1:1">
      <c r="A163" s="214"/>
    </row>
    <row r="164" spans="1:1">
      <c r="A164" s="214"/>
    </row>
    <row r="165" spans="1:1">
      <c r="A165" s="214"/>
    </row>
    <row r="166" spans="1:1">
      <c r="A166" s="214"/>
    </row>
    <row r="167" spans="1:1">
      <c r="A167" s="214"/>
    </row>
    <row r="168" spans="1:1">
      <c r="A168" s="214"/>
    </row>
    <row r="169" spans="1:1">
      <c r="A169" s="214"/>
    </row>
    <row r="170" spans="1:1">
      <c r="A170" s="214"/>
    </row>
    <row r="171" spans="1:1">
      <c r="A171" s="214"/>
    </row>
    <row r="172" spans="1:1">
      <c r="A172" s="214"/>
    </row>
    <row r="173" spans="1:1">
      <c r="A173" s="214"/>
    </row>
    <row r="174" spans="1:1">
      <c r="A174" s="214"/>
    </row>
    <row r="175" spans="1:1">
      <c r="A175" s="214"/>
    </row>
    <row r="176" spans="1:1">
      <c r="A176" s="214"/>
    </row>
    <row r="177" spans="1:1">
      <c r="A177" s="214"/>
    </row>
    <row r="178" spans="1:1">
      <c r="A178" s="214"/>
    </row>
    <row r="179" spans="1:1">
      <c r="A179" s="214"/>
    </row>
    <row r="180" spans="1:1">
      <c r="A180" s="214"/>
    </row>
    <row r="181" spans="1:1">
      <c r="A181" s="214"/>
    </row>
    <row r="182" spans="1:1">
      <c r="A182" s="214"/>
    </row>
    <row r="183" spans="1:1">
      <c r="A183" s="214"/>
    </row>
    <row r="184" spans="1:1">
      <c r="A184" s="214"/>
    </row>
    <row r="185" spans="1:1">
      <c r="A185" s="214"/>
    </row>
    <row r="186" spans="1:1">
      <c r="A186" s="214"/>
    </row>
    <row r="187" spans="1:1">
      <c r="A187" s="214"/>
    </row>
    <row r="188" spans="1:1">
      <c r="A188" s="214"/>
    </row>
    <row r="189" spans="1:1">
      <c r="A189" s="214"/>
    </row>
    <row r="190" spans="1:1">
      <c r="A190" s="214"/>
    </row>
    <row r="191" spans="1:1">
      <c r="A191" s="214"/>
    </row>
    <row r="192" spans="1:1">
      <c r="A192" s="214"/>
    </row>
    <row r="193" spans="1:1">
      <c r="A193" s="214"/>
    </row>
    <row r="194" spans="1:1">
      <c r="A194" s="214"/>
    </row>
    <row r="195" spans="1:1">
      <c r="A195" s="214"/>
    </row>
    <row r="196" spans="1:1">
      <c r="A196" s="214"/>
    </row>
    <row r="197" spans="1:1">
      <c r="A197" s="214"/>
    </row>
    <row r="198" spans="1:1">
      <c r="A198" s="214"/>
    </row>
    <row r="199" spans="1:1">
      <c r="A199" s="214"/>
    </row>
    <row r="200" spans="1:1">
      <c r="A200" s="214"/>
    </row>
    <row r="201" spans="1:1">
      <c r="A201" s="214"/>
    </row>
    <row r="202" spans="1:1">
      <c r="A202" s="214"/>
    </row>
    <row r="203" spans="1:1">
      <c r="A203" s="214"/>
    </row>
    <row r="204" spans="1:1">
      <c r="A204" s="214"/>
    </row>
    <row r="205" spans="1:1">
      <c r="A205" s="214"/>
    </row>
    <row r="206" spans="1:1">
      <c r="A206" s="214"/>
    </row>
    <row r="207" spans="1:1">
      <c r="A207" s="214"/>
    </row>
    <row r="208" spans="1:1">
      <c r="A208" s="214"/>
    </row>
    <row r="209" spans="1:1">
      <c r="A209" s="214"/>
    </row>
    <row r="210" spans="1:1">
      <c r="A210" s="214"/>
    </row>
    <row r="211" spans="1:1">
      <c r="A211" s="214"/>
    </row>
    <row r="212" spans="1:1">
      <c r="A212" s="214"/>
    </row>
    <row r="213" spans="1:1">
      <c r="A213" s="214"/>
    </row>
    <row r="214" spans="1:1">
      <c r="A214" s="214"/>
    </row>
    <row r="215" spans="1:1">
      <c r="A215" s="214"/>
    </row>
    <row r="216" spans="1:1">
      <c r="A216" s="214"/>
    </row>
    <row r="217" spans="1:1">
      <c r="A217" s="214"/>
    </row>
    <row r="218" spans="1:1">
      <c r="A218" s="214"/>
    </row>
    <row r="219" spans="1:1">
      <c r="A219" s="214"/>
    </row>
    <row r="220" spans="1:1">
      <c r="A220" s="214"/>
    </row>
    <row r="221" spans="1:1">
      <c r="A221" s="214"/>
    </row>
    <row r="222" spans="1:1">
      <c r="A222" s="214"/>
    </row>
    <row r="223" spans="1:1">
      <c r="A223" s="214"/>
    </row>
    <row r="224" spans="1:1">
      <c r="A224" s="214"/>
    </row>
    <row r="225" spans="1:1">
      <c r="A225" s="214"/>
    </row>
    <row r="226" spans="1:1">
      <c r="A226" s="214"/>
    </row>
    <row r="227" spans="1:1">
      <c r="A227" s="214"/>
    </row>
    <row r="228" spans="1:1">
      <c r="A228" s="214"/>
    </row>
    <row r="229" spans="1:1">
      <c r="A229" s="214"/>
    </row>
    <row r="230" spans="1:1">
      <c r="A230" s="214"/>
    </row>
    <row r="231" spans="1:1">
      <c r="A231" s="214"/>
    </row>
    <row r="232" spans="1:1">
      <c r="A232" s="214"/>
    </row>
    <row r="233" spans="1:1">
      <c r="A233" s="214"/>
    </row>
    <row r="234" spans="1:1">
      <c r="A234" s="214"/>
    </row>
    <row r="235" spans="1:1">
      <c r="A235" s="214"/>
    </row>
    <row r="236" spans="1:1">
      <c r="A236" s="214"/>
    </row>
    <row r="237" spans="1:1">
      <c r="A237" s="214"/>
    </row>
    <row r="238" spans="1:1">
      <c r="A238" s="214"/>
    </row>
    <row r="239" spans="1:1">
      <c r="A239" s="214"/>
    </row>
    <row r="240" spans="1:1">
      <c r="A240" s="214"/>
    </row>
    <row r="241" spans="1:1">
      <c r="A241" s="214"/>
    </row>
    <row r="242" spans="1:1">
      <c r="A242" s="214"/>
    </row>
    <row r="243" spans="1:1">
      <c r="A243" s="214"/>
    </row>
    <row r="244" spans="1:1">
      <c r="A244" s="214"/>
    </row>
    <row r="245" spans="1:1">
      <c r="A245" s="214"/>
    </row>
    <row r="246" spans="1:1">
      <c r="A246" s="214"/>
    </row>
    <row r="247" spans="1:1">
      <c r="A247" s="214"/>
    </row>
    <row r="248" spans="1:1">
      <c r="A248" s="214"/>
    </row>
    <row r="249" spans="1:1">
      <c r="A249" s="214"/>
    </row>
  </sheetData>
  <mergeCells count="12">
    <mergeCell ref="C26:D26"/>
    <mergeCell ref="G26:I26"/>
    <mergeCell ref="C27:D27"/>
    <mergeCell ref="G27:I27"/>
    <mergeCell ref="A2:H2"/>
    <mergeCell ref="A4:A5"/>
    <mergeCell ref="B4:B5"/>
    <mergeCell ref="C4:C5"/>
    <mergeCell ref="D4:D5"/>
    <mergeCell ref="E4:E5"/>
    <mergeCell ref="F4:F5"/>
    <mergeCell ref="G4:J4"/>
  </mergeCells>
  <pageMargins left="0.23622047244094491" right="0.15748031496062992" top="0.19685039370078741" bottom="0.19685039370078741" header="0.19685039370078741" footer="0.31496062992125984"/>
  <pageSetup paperSize="9" scale="6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K184"/>
  <sheetViews>
    <sheetView view="pageBreakPreview" zoomScale="75" zoomScaleNormal="75" zoomScaleSheetLayoutView="75" workbookViewId="0">
      <selection activeCell="G7" sqref="G7:J7"/>
    </sheetView>
  </sheetViews>
  <sheetFormatPr defaultRowHeight="20.25"/>
  <cols>
    <col min="1" max="1" width="76.140625" style="47" customWidth="1"/>
    <col min="2" max="2" width="13" style="50" customWidth="1"/>
    <col min="3" max="5" width="19.42578125" style="50" customWidth="1"/>
    <col min="6" max="10" width="19.42578125" style="47" customWidth="1"/>
    <col min="11" max="11" width="9.5703125" style="47" customWidth="1"/>
    <col min="12" max="12" width="9.85546875" style="47" customWidth="1"/>
    <col min="13" max="16384" width="9.140625" style="47"/>
  </cols>
  <sheetData>
    <row r="1" spans="1:11" ht="30.75" customHeight="1">
      <c r="J1" s="107" t="s">
        <v>359</v>
      </c>
    </row>
    <row r="2" spans="1:11" ht="39" customHeight="1">
      <c r="A2" s="333" t="s">
        <v>149</v>
      </c>
      <c r="B2" s="333"/>
      <c r="C2" s="333"/>
      <c r="D2" s="333"/>
      <c r="E2" s="333"/>
      <c r="F2" s="333"/>
      <c r="G2" s="333"/>
      <c r="H2" s="333"/>
      <c r="I2" s="333"/>
      <c r="J2" s="333"/>
    </row>
    <row r="3" spans="1:11" ht="35.25" customHeight="1">
      <c r="A3" s="382" t="s">
        <v>403</v>
      </c>
      <c r="B3" s="382"/>
      <c r="C3" s="382"/>
      <c r="D3" s="382"/>
      <c r="E3" s="382"/>
      <c r="F3" s="382"/>
      <c r="G3" s="382"/>
      <c r="H3" s="382"/>
      <c r="I3" s="382"/>
      <c r="J3" s="382"/>
    </row>
    <row r="4" spans="1:11" ht="43.5" customHeight="1">
      <c r="A4" s="320" t="s">
        <v>168</v>
      </c>
      <c r="B4" s="321" t="s">
        <v>17</v>
      </c>
      <c r="C4" s="321" t="s">
        <v>489</v>
      </c>
      <c r="D4" s="321" t="s">
        <v>490</v>
      </c>
      <c r="E4" s="381" t="s">
        <v>428</v>
      </c>
      <c r="F4" s="321" t="s">
        <v>501</v>
      </c>
      <c r="G4" s="321" t="s">
        <v>337</v>
      </c>
      <c r="H4" s="321"/>
      <c r="I4" s="321"/>
      <c r="J4" s="321"/>
    </row>
    <row r="5" spans="1:11" ht="86.25" customHeight="1">
      <c r="A5" s="320"/>
      <c r="B5" s="321"/>
      <c r="C5" s="321"/>
      <c r="D5" s="321"/>
      <c r="E5" s="381"/>
      <c r="F5" s="321"/>
      <c r="G5" s="131" t="s">
        <v>132</v>
      </c>
      <c r="H5" s="131" t="s">
        <v>133</v>
      </c>
      <c r="I5" s="131" t="s">
        <v>134</v>
      </c>
      <c r="J5" s="131" t="s">
        <v>63</v>
      </c>
    </row>
    <row r="6" spans="1:11" ht="51.75" customHeight="1">
      <c r="A6" s="71">
        <v>1</v>
      </c>
      <c r="B6" s="78">
        <v>2</v>
      </c>
      <c r="C6" s="78">
        <v>3</v>
      </c>
      <c r="D6" s="78">
        <v>4</v>
      </c>
      <c r="E6" s="78">
        <v>5</v>
      </c>
      <c r="F6" s="78">
        <v>6</v>
      </c>
      <c r="G6" s="78">
        <v>7</v>
      </c>
      <c r="H6" s="78">
        <v>8</v>
      </c>
      <c r="I6" s="78">
        <v>9</v>
      </c>
      <c r="J6" s="78">
        <v>10</v>
      </c>
    </row>
    <row r="7" spans="1:11" s="93" customFormat="1" ht="56.25" customHeight="1">
      <c r="A7" s="166" t="s">
        <v>73</v>
      </c>
      <c r="B7" s="163">
        <v>4000</v>
      </c>
      <c r="C7" s="282">
        <f>SUM(C8:C13)</f>
        <v>82</v>
      </c>
      <c r="D7" s="252">
        <f>SUM(D8:D13)</f>
        <v>114</v>
      </c>
      <c r="E7" s="252">
        <f>SUM(E8:E13)</f>
        <v>25</v>
      </c>
      <c r="F7" s="252">
        <f>SUM(G7:J7)</f>
        <v>114</v>
      </c>
      <c r="G7" s="252">
        <f>SUM(G8:G13)</f>
        <v>38</v>
      </c>
      <c r="H7" s="252">
        <f>SUM(H8:H13)</f>
        <v>0</v>
      </c>
      <c r="I7" s="252">
        <f>SUM(I8:I13)</f>
        <v>38</v>
      </c>
      <c r="J7" s="252">
        <f>SUM(J8:J13)</f>
        <v>38</v>
      </c>
    </row>
    <row r="8" spans="1:11" ht="49.5" customHeight="1">
      <c r="A8" s="84" t="s">
        <v>1</v>
      </c>
      <c r="B8" s="164" t="s">
        <v>153</v>
      </c>
      <c r="C8" s="254"/>
      <c r="D8" s="251"/>
      <c r="E8" s="251"/>
      <c r="F8" s="251">
        <f t="shared" ref="F8:F13" si="0">SUM(G8:J8)</f>
        <v>0</v>
      </c>
      <c r="G8" s="251"/>
      <c r="H8" s="251"/>
      <c r="I8" s="251"/>
      <c r="J8" s="251"/>
    </row>
    <row r="9" spans="1:11" ht="57" customHeight="1">
      <c r="A9" s="84" t="s">
        <v>2</v>
      </c>
      <c r="B9" s="164">
        <v>4020</v>
      </c>
      <c r="C9" s="254">
        <v>75</v>
      </c>
      <c r="D9" s="251">
        <v>114</v>
      </c>
      <c r="E9" s="251">
        <v>17</v>
      </c>
      <c r="F9" s="251">
        <f t="shared" si="0"/>
        <v>90</v>
      </c>
      <c r="G9" s="251">
        <v>30</v>
      </c>
      <c r="H9" s="251"/>
      <c r="I9" s="251">
        <v>30</v>
      </c>
      <c r="J9" s="251">
        <v>30</v>
      </c>
    </row>
    <row r="10" spans="1:11" ht="63" customHeight="1">
      <c r="A10" s="84" t="s">
        <v>27</v>
      </c>
      <c r="B10" s="164">
        <v>4030</v>
      </c>
      <c r="C10" s="254">
        <v>7</v>
      </c>
      <c r="D10" s="251"/>
      <c r="E10" s="251">
        <v>8</v>
      </c>
      <c r="F10" s="251">
        <f t="shared" si="0"/>
        <v>24</v>
      </c>
      <c r="G10" s="251">
        <v>8</v>
      </c>
      <c r="H10" s="251"/>
      <c r="I10" s="251">
        <v>8</v>
      </c>
      <c r="J10" s="251">
        <v>8</v>
      </c>
    </row>
    <row r="11" spans="1:11" ht="57" customHeight="1">
      <c r="A11" s="84" t="s">
        <v>3</v>
      </c>
      <c r="B11" s="164">
        <v>4040</v>
      </c>
      <c r="C11" s="251"/>
      <c r="D11" s="251"/>
      <c r="E11" s="251"/>
      <c r="F11" s="251">
        <f t="shared" si="0"/>
        <v>0</v>
      </c>
      <c r="G11" s="251"/>
      <c r="H11" s="251"/>
      <c r="I11" s="251"/>
      <c r="J11" s="251"/>
    </row>
    <row r="12" spans="1:11" ht="57" customHeight="1">
      <c r="A12" s="84" t="s">
        <v>59</v>
      </c>
      <c r="B12" s="164">
        <v>4050</v>
      </c>
      <c r="C12" s="251"/>
      <c r="D12" s="251"/>
      <c r="E12" s="251"/>
      <c r="F12" s="251"/>
      <c r="G12" s="251"/>
      <c r="H12" s="251"/>
      <c r="I12" s="251"/>
      <c r="J12" s="251"/>
    </row>
    <row r="13" spans="1:11" ht="57" customHeight="1">
      <c r="A13" s="84" t="s">
        <v>275</v>
      </c>
      <c r="B13" s="164">
        <v>4060</v>
      </c>
      <c r="C13" s="251"/>
      <c r="D13" s="251"/>
      <c r="E13" s="251"/>
      <c r="F13" s="251">
        <f t="shared" si="0"/>
        <v>0</v>
      </c>
      <c r="G13" s="251"/>
      <c r="H13" s="251"/>
      <c r="I13" s="251"/>
      <c r="J13" s="251"/>
    </row>
    <row r="14" spans="1:11" ht="20.100000000000001" customHeight="1">
      <c r="A14" s="46"/>
      <c r="B14" s="46"/>
      <c r="C14" s="46"/>
      <c r="D14" s="46"/>
      <c r="E14" s="46"/>
      <c r="F14" s="165"/>
      <c r="G14" s="165"/>
      <c r="H14" s="165"/>
      <c r="I14" s="165"/>
      <c r="J14" s="165"/>
    </row>
    <row r="15" spans="1:11" ht="20.100000000000001" customHeight="1">
      <c r="A15" s="46"/>
      <c r="B15" s="46"/>
      <c r="C15" s="46"/>
      <c r="D15" s="46"/>
      <c r="E15" s="46"/>
      <c r="F15" s="165"/>
      <c r="G15" s="165"/>
      <c r="H15" s="165"/>
      <c r="I15" s="165"/>
      <c r="J15" s="165"/>
    </row>
    <row r="16" spans="1:11" s="113" customFormat="1" ht="20.100000000000001" customHeight="1">
      <c r="A16" s="52"/>
      <c r="B16" s="56"/>
      <c r="C16" s="46"/>
      <c r="D16" s="46"/>
      <c r="E16" s="46"/>
      <c r="F16" s="46"/>
      <c r="G16" s="46"/>
      <c r="H16" s="46"/>
      <c r="I16" s="46"/>
      <c r="J16" s="46"/>
      <c r="K16" s="47"/>
    </row>
    <row r="17" spans="1:10" ht="39" customHeight="1">
      <c r="A17" s="127" t="s">
        <v>365</v>
      </c>
      <c r="B17" s="123"/>
      <c r="C17" s="377" t="s">
        <v>86</v>
      </c>
      <c r="D17" s="378"/>
      <c r="E17" s="378"/>
      <c r="F17" s="378"/>
      <c r="G17" s="124"/>
      <c r="H17" s="352" t="s">
        <v>444</v>
      </c>
      <c r="I17" s="352"/>
      <c r="J17" s="352"/>
    </row>
    <row r="18" spans="1:10" s="113" customFormat="1" ht="46.5" customHeight="1">
      <c r="A18" s="45" t="s">
        <v>68</v>
      </c>
      <c r="B18" s="46"/>
      <c r="C18" s="309" t="s">
        <v>69</v>
      </c>
      <c r="D18" s="309"/>
      <c r="E18" s="309"/>
      <c r="F18" s="309"/>
      <c r="G18" s="51"/>
      <c r="H18" s="315" t="s">
        <v>83</v>
      </c>
      <c r="I18" s="315"/>
      <c r="J18" s="315"/>
    </row>
    <row r="19" spans="1:10">
      <c r="A19" s="102"/>
    </row>
    <row r="20" spans="1:10">
      <c r="A20" s="102"/>
    </row>
    <row r="21" spans="1:10">
      <c r="A21" s="102"/>
    </row>
    <row r="22" spans="1:10">
      <c r="A22" s="102"/>
    </row>
    <row r="23" spans="1:10">
      <c r="A23" s="102"/>
    </row>
    <row r="24" spans="1:10">
      <c r="A24" s="102"/>
    </row>
    <row r="25" spans="1:10">
      <c r="A25" s="102"/>
    </row>
    <row r="26" spans="1:10">
      <c r="A26" s="102"/>
    </row>
    <row r="27" spans="1:10">
      <c r="A27" s="102"/>
    </row>
    <row r="28" spans="1:10">
      <c r="A28" s="102"/>
    </row>
    <row r="29" spans="1:10">
      <c r="A29" s="102"/>
    </row>
    <row r="30" spans="1:10">
      <c r="A30" s="102"/>
    </row>
    <row r="31" spans="1:10">
      <c r="A31" s="102"/>
    </row>
    <row r="32" spans="1:10">
      <c r="A32" s="102"/>
    </row>
    <row r="33" spans="1:1">
      <c r="A33" s="102"/>
    </row>
    <row r="34" spans="1:1">
      <c r="A34" s="102"/>
    </row>
    <row r="35" spans="1:1">
      <c r="A35" s="102"/>
    </row>
    <row r="36" spans="1:1">
      <c r="A36" s="102"/>
    </row>
    <row r="37" spans="1:1">
      <c r="A37" s="102"/>
    </row>
    <row r="38" spans="1:1">
      <c r="A38" s="102"/>
    </row>
    <row r="39" spans="1:1">
      <c r="A39" s="102"/>
    </row>
    <row r="40" spans="1:1">
      <c r="A40" s="102"/>
    </row>
    <row r="41" spans="1:1">
      <c r="A41" s="102"/>
    </row>
    <row r="42" spans="1:1">
      <c r="A42" s="102"/>
    </row>
    <row r="43" spans="1:1">
      <c r="A43" s="102"/>
    </row>
    <row r="44" spans="1:1">
      <c r="A44" s="102"/>
    </row>
    <row r="45" spans="1:1">
      <c r="A45" s="102"/>
    </row>
    <row r="46" spans="1:1">
      <c r="A46" s="102"/>
    </row>
    <row r="47" spans="1:1">
      <c r="A47" s="102"/>
    </row>
    <row r="48" spans="1:1">
      <c r="A48" s="102"/>
    </row>
    <row r="49" spans="1:1">
      <c r="A49" s="102"/>
    </row>
    <row r="50" spans="1:1">
      <c r="A50" s="102"/>
    </row>
    <row r="51" spans="1:1">
      <c r="A51" s="102"/>
    </row>
    <row r="52" spans="1:1">
      <c r="A52" s="102"/>
    </row>
    <row r="53" spans="1:1">
      <c r="A53" s="102"/>
    </row>
    <row r="54" spans="1:1">
      <c r="A54" s="102"/>
    </row>
    <row r="55" spans="1:1">
      <c r="A55" s="102"/>
    </row>
    <row r="56" spans="1:1">
      <c r="A56" s="102"/>
    </row>
    <row r="57" spans="1:1">
      <c r="A57" s="102"/>
    </row>
    <row r="58" spans="1:1">
      <c r="A58" s="102"/>
    </row>
    <row r="59" spans="1:1">
      <c r="A59" s="102"/>
    </row>
    <row r="60" spans="1:1">
      <c r="A60" s="102"/>
    </row>
    <row r="61" spans="1:1">
      <c r="A61" s="102"/>
    </row>
    <row r="62" spans="1:1">
      <c r="A62" s="102"/>
    </row>
    <row r="63" spans="1:1">
      <c r="A63" s="102"/>
    </row>
    <row r="64" spans="1:1">
      <c r="A64" s="102"/>
    </row>
    <row r="65" spans="1:1">
      <c r="A65" s="102"/>
    </row>
    <row r="66" spans="1:1">
      <c r="A66" s="102"/>
    </row>
    <row r="67" spans="1:1">
      <c r="A67" s="102"/>
    </row>
    <row r="68" spans="1:1">
      <c r="A68" s="102"/>
    </row>
    <row r="69" spans="1:1">
      <c r="A69" s="102"/>
    </row>
    <row r="70" spans="1:1">
      <c r="A70" s="102"/>
    </row>
    <row r="71" spans="1:1">
      <c r="A71" s="102"/>
    </row>
    <row r="72" spans="1:1">
      <c r="A72" s="102"/>
    </row>
    <row r="73" spans="1:1">
      <c r="A73" s="102"/>
    </row>
    <row r="74" spans="1:1">
      <c r="A74" s="102"/>
    </row>
    <row r="75" spans="1:1">
      <c r="A75" s="102"/>
    </row>
    <row r="76" spans="1:1">
      <c r="A76" s="102"/>
    </row>
    <row r="77" spans="1:1">
      <c r="A77" s="102"/>
    </row>
    <row r="78" spans="1:1">
      <c r="A78" s="102"/>
    </row>
    <row r="79" spans="1:1">
      <c r="A79" s="102"/>
    </row>
    <row r="80" spans="1:1">
      <c r="A80" s="102"/>
    </row>
    <row r="81" spans="1:1">
      <c r="A81" s="102"/>
    </row>
    <row r="82" spans="1:1">
      <c r="A82" s="102"/>
    </row>
    <row r="83" spans="1:1">
      <c r="A83" s="102"/>
    </row>
    <row r="84" spans="1:1">
      <c r="A84" s="102"/>
    </row>
    <row r="85" spans="1:1">
      <c r="A85" s="102"/>
    </row>
    <row r="86" spans="1:1">
      <c r="A86" s="102"/>
    </row>
    <row r="87" spans="1:1">
      <c r="A87" s="102"/>
    </row>
    <row r="88" spans="1:1">
      <c r="A88" s="102"/>
    </row>
    <row r="89" spans="1:1">
      <c r="A89" s="102"/>
    </row>
    <row r="90" spans="1:1">
      <c r="A90" s="102"/>
    </row>
    <row r="91" spans="1:1">
      <c r="A91" s="102"/>
    </row>
    <row r="92" spans="1:1">
      <c r="A92" s="102"/>
    </row>
    <row r="93" spans="1:1">
      <c r="A93" s="102"/>
    </row>
    <row r="94" spans="1:1">
      <c r="A94" s="102"/>
    </row>
    <row r="95" spans="1:1">
      <c r="A95" s="102"/>
    </row>
    <row r="96" spans="1:1">
      <c r="A96" s="102"/>
    </row>
    <row r="97" spans="1:1">
      <c r="A97" s="102"/>
    </row>
    <row r="98" spans="1:1">
      <c r="A98" s="102"/>
    </row>
    <row r="99" spans="1:1">
      <c r="A99" s="102"/>
    </row>
    <row r="100" spans="1:1">
      <c r="A100" s="102"/>
    </row>
    <row r="101" spans="1:1">
      <c r="A101" s="102"/>
    </row>
    <row r="102" spans="1:1">
      <c r="A102" s="102"/>
    </row>
    <row r="103" spans="1:1">
      <c r="A103" s="102"/>
    </row>
    <row r="104" spans="1:1">
      <c r="A104" s="102"/>
    </row>
    <row r="105" spans="1:1">
      <c r="A105" s="102"/>
    </row>
    <row r="106" spans="1:1">
      <c r="A106" s="102"/>
    </row>
    <row r="107" spans="1:1">
      <c r="A107" s="102"/>
    </row>
    <row r="108" spans="1:1">
      <c r="A108" s="102"/>
    </row>
    <row r="109" spans="1:1">
      <c r="A109" s="102"/>
    </row>
    <row r="110" spans="1:1">
      <c r="A110" s="102"/>
    </row>
    <row r="111" spans="1:1">
      <c r="A111" s="102"/>
    </row>
    <row r="112" spans="1:1">
      <c r="A112" s="102"/>
    </row>
    <row r="113" spans="1:1">
      <c r="A113" s="102"/>
    </row>
    <row r="114" spans="1:1">
      <c r="A114" s="102"/>
    </row>
    <row r="115" spans="1:1">
      <c r="A115" s="102"/>
    </row>
    <row r="116" spans="1:1">
      <c r="A116" s="102"/>
    </row>
    <row r="117" spans="1:1">
      <c r="A117" s="102"/>
    </row>
    <row r="118" spans="1:1">
      <c r="A118" s="102"/>
    </row>
    <row r="119" spans="1:1">
      <c r="A119" s="102"/>
    </row>
    <row r="120" spans="1:1">
      <c r="A120" s="102"/>
    </row>
    <row r="121" spans="1:1">
      <c r="A121" s="102"/>
    </row>
    <row r="122" spans="1:1">
      <c r="A122" s="102"/>
    </row>
    <row r="123" spans="1:1">
      <c r="A123" s="102"/>
    </row>
    <row r="124" spans="1:1">
      <c r="A124" s="102"/>
    </row>
    <row r="125" spans="1:1">
      <c r="A125" s="102"/>
    </row>
    <row r="126" spans="1:1">
      <c r="A126" s="102"/>
    </row>
    <row r="127" spans="1:1">
      <c r="A127" s="102"/>
    </row>
    <row r="128" spans="1:1">
      <c r="A128" s="102"/>
    </row>
    <row r="129" spans="1:1">
      <c r="A129" s="102"/>
    </row>
    <row r="130" spans="1:1">
      <c r="A130" s="102"/>
    </row>
    <row r="131" spans="1:1">
      <c r="A131" s="102"/>
    </row>
    <row r="132" spans="1:1">
      <c r="A132" s="102"/>
    </row>
    <row r="133" spans="1:1">
      <c r="A133" s="102"/>
    </row>
    <row r="134" spans="1:1">
      <c r="A134" s="102"/>
    </row>
    <row r="135" spans="1:1">
      <c r="A135" s="102"/>
    </row>
    <row r="136" spans="1:1">
      <c r="A136" s="102"/>
    </row>
    <row r="137" spans="1:1">
      <c r="A137" s="102"/>
    </row>
    <row r="138" spans="1:1">
      <c r="A138" s="102"/>
    </row>
    <row r="139" spans="1:1">
      <c r="A139" s="102"/>
    </row>
    <row r="140" spans="1:1">
      <c r="A140" s="102"/>
    </row>
    <row r="141" spans="1:1">
      <c r="A141" s="102"/>
    </row>
    <row r="142" spans="1:1">
      <c r="A142" s="102"/>
    </row>
    <row r="143" spans="1:1">
      <c r="A143" s="102"/>
    </row>
    <row r="144" spans="1:1">
      <c r="A144" s="102"/>
    </row>
    <row r="145" spans="1:1">
      <c r="A145" s="102"/>
    </row>
    <row r="146" spans="1:1">
      <c r="A146" s="102"/>
    </row>
    <row r="147" spans="1:1">
      <c r="A147" s="102"/>
    </row>
    <row r="148" spans="1:1">
      <c r="A148" s="102"/>
    </row>
    <row r="149" spans="1:1">
      <c r="A149" s="102"/>
    </row>
    <row r="150" spans="1:1">
      <c r="A150" s="102"/>
    </row>
    <row r="151" spans="1:1">
      <c r="A151" s="102"/>
    </row>
    <row r="152" spans="1:1">
      <c r="A152" s="102"/>
    </row>
    <row r="153" spans="1:1">
      <c r="A153" s="102"/>
    </row>
    <row r="154" spans="1:1">
      <c r="A154" s="102"/>
    </row>
    <row r="155" spans="1:1">
      <c r="A155" s="102"/>
    </row>
    <row r="156" spans="1:1">
      <c r="A156" s="102"/>
    </row>
    <row r="157" spans="1:1">
      <c r="A157" s="102"/>
    </row>
    <row r="158" spans="1:1">
      <c r="A158" s="102"/>
    </row>
    <row r="159" spans="1:1">
      <c r="A159" s="102"/>
    </row>
    <row r="160" spans="1:1">
      <c r="A160" s="102"/>
    </row>
    <row r="161" spans="1:1">
      <c r="A161" s="102"/>
    </row>
    <row r="162" spans="1:1">
      <c r="A162" s="102"/>
    </row>
    <row r="163" spans="1:1">
      <c r="A163" s="102"/>
    </row>
    <row r="164" spans="1:1">
      <c r="A164" s="102"/>
    </row>
    <row r="165" spans="1:1">
      <c r="A165" s="102"/>
    </row>
    <row r="166" spans="1:1">
      <c r="A166" s="102"/>
    </row>
    <row r="167" spans="1:1">
      <c r="A167" s="102"/>
    </row>
    <row r="168" spans="1:1">
      <c r="A168" s="102"/>
    </row>
    <row r="169" spans="1:1">
      <c r="A169" s="102"/>
    </row>
    <row r="170" spans="1:1">
      <c r="A170" s="102"/>
    </row>
    <row r="171" spans="1:1">
      <c r="A171" s="102"/>
    </row>
    <row r="172" spans="1:1">
      <c r="A172" s="102"/>
    </row>
    <row r="173" spans="1:1">
      <c r="A173" s="102"/>
    </row>
    <row r="174" spans="1:1">
      <c r="A174" s="102"/>
    </row>
    <row r="175" spans="1:1">
      <c r="A175" s="102"/>
    </row>
    <row r="176" spans="1:1">
      <c r="A176" s="102"/>
    </row>
    <row r="177" spans="1:1">
      <c r="A177" s="102"/>
    </row>
    <row r="178" spans="1:1">
      <c r="A178" s="102"/>
    </row>
    <row r="179" spans="1:1">
      <c r="A179" s="102"/>
    </row>
    <row r="180" spans="1:1">
      <c r="A180" s="102"/>
    </row>
    <row r="181" spans="1:1">
      <c r="A181" s="102"/>
    </row>
    <row r="182" spans="1:1">
      <c r="A182" s="102"/>
    </row>
    <row r="183" spans="1:1">
      <c r="A183" s="102"/>
    </row>
    <row r="184" spans="1:1">
      <c r="A184" s="102"/>
    </row>
  </sheetData>
  <mergeCells count="13">
    <mergeCell ref="C17:F17"/>
    <mergeCell ref="H17:J17"/>
    <mergeCell ref="C18:F18"/>
    <mergeCell ref="H18:J18"/>
    <mergeCell ref="A4:A5"/>
    <mergeCell ref="A2:J2"/>
    <mergeCell ref="B4:B5"/>
    <mergeCell ref="C4:C5"/>
    <mergeCell ref="D4:D5"/>
    <mergeCell ref="A3:J3"/>
    <mergeCell ref="F4:F5"/>
    <mergeCell ref="G4:J4"/>
    <mergeCell ref="E4:E5"/>
  </mergeCells>
  <phoneticPr fontId="0" type="noConversion"/>
  <pageMargins left="0.23622047244094491" right="0.15748031496062992" top="0.19685039370078741" bottom="0.19685039370078741" header="0.19685039370078741" footer="0.31496062992125984"/>
  <pageSetup paperSize="9" scale="55" firstPageNumber="9" orientation="landscape" useFirstPageNumber="1" r:id="rId1"/>
  <headerFooter alignWithMargins="0"/>
  <ignoredErrors>
    <ignoredError sqref="B8" numberStoredAsText="1"/>
    <ignoredError sqref="F7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2:J240"/>
  <sheetViews>
    <sheetView view="pageBreakPreview" zoomScale="75" zoomScaleNormal="100" zoomScaleSheetLayoutView="75" workbookViewId="0">
      <selection activeCell="G7" sqref="G7:J7"/>
    </sheetView>
  </sheetViews>
  <sheetFormatPr defaultRowHeight="18.75"/>
  <cols>
    <col min="1" max="1" width="60.28515625" style="3" customWidth="1"/>
    <col min="2" max="2" width="12" style="41" customWidth="1"/>
    <col min="3" max="3" width="16.140625" style="41" customWidth="1"/>
    <col min="4" max="4" width="16.7109375" style="41" customWidth="1"/>
    <col min="5" max="5" width="16.140625" style="41" customWidth="1"/>
    <col min="6" max="6" width="16" style="41" customWidth="1"/>
    <col min="7" max="7" width="16.28515625" style="3" customWidth="1"/>
    <col min="8" max="8" width="16.85546875" style="3" customWidth="1"/>
    <col min="9" max="9" width="16.140625" style="3" customWidth="1"/>
    <col min="10" max="10" width="16.42578125" style="3" customWidth="1"/>
    <col min="11" max="16384" width="9.140625" style="3"/>
  </cols>
  <sheetData>
    <row r="2" spans="1:10" ht="33.75" customHeight="1">
      <c r="A2" s="383" t="s">
        <v>477</v>
      </c>
      <c r="B2" s="383"/>
      <c r="C2" s="383"/>
      <c r="D2" s="383"/>
      <c r="E2" s="383"/>
      <c r="F2" s="383"/>
      <c r="G2" s="383"/>
      <c r="H2" s="383"/>
    </row>
    <row r="3" spans="1:10" ht="28.5" customHeight="1">
      <c r="A3" s="201"/>
      <c r="B3" s="203"/>
      <c r="C3" s="201"/>
      <c r="D3" s="201"/>
      <c r="E3" s="201"/>
      <c r="F3" s="203"/>
      <c r="G3" s="201"/>
      <c r="H3" s="201"/>
      <c r="I3" s="384" t="s">
        <v>324</v>
      </c>
      <c r="J3" s="384"/>
    </row>
    <row r="4" spans="1:10" ht="41.25" customHeight="1">
      <c r="A4" s="362" t="s">
        <v>168</v>
      </c>
      <c r="B4" s="364" t="s">
        <v>17</v>
      </c>
      <c r="C4" s="364" t="s">
        <v>492</v>
      </c>
      <c r="D4" s="364" t="s">
        <v>490</v>
      </c>
      <c r="E4" s="364" t="s">
        <v>428</v>
      </c>
      <c r="F4" s="366" t="s">
        <v>491</v>
      </c>
      <c r="G4" s="368" t="s">
        <v>337</v>
      </c>
      <c r="H4" s="369"/>
      <c r="I4" s="369"/>
      <c r="J4" s="370"/>
    </row>
    <row r="5" spans="1:10" ht="54" customHeight="1">
      <c r="A5" s="363"/>
      <c r="B5" s="365"/>
      <c r="C5" s="365"/>
      <c r="D5" s="365"/>
      <c r="E5" s="365"/>
      <c r="F5" s="367"/>
      <c r="G5" s="110" t="s">
        <v>132</v>
      </c>
      <c r="H5" s="110" t="s">
        <v>133</v>
      </c>
      <c r="I5" s="110" t="s">
        <v>134</v>
      </c>
      <c r="J5" s="110" t="s">
        <v>63</v>
      </c>
    </row>
    <row r="6" spans="1:10" ht="23.25" customHeight="1">
      <c r="A6" s="204">
        <v>1</v>
      </c>
      <c r="B6" s="205">
        <v>2</v>
      </c>
      <c r="C6" s="205">
        <v>3</v>
      </c>
      <c r="D6" s="205">
        <v>4</v>
      </c>
      <c r="E6" s="205">
        <v>5</v>
      </c>
      <c r="F6" s="205">
        <v>6</v>
      </c>
      <c r="G6" s="205">
        <v>7</v>
      </c>
      <c r="H6" s="205">
        <v>8</v>
      </c>
      <c r="I6" s="39">
        <v>9</v>
      </c>
      <c r="J6" s="39">
        <v>10</v>
      </c>
    </row>
    <row r="7" spans="1:10" ht="39" customHeight="1">
      <c r="A7" s="206" t="s">
        <v>73</v>
      </c>
      <c r="B7" s="246"/>
      <c r="C7" s="264">
        <f t="shared" ref="C7:J7" si="0">C8+C14</f>
        <v>82</v>
      </c>
      <c r="D7" s="255">
        <f t="shared" si="0"/>
        <v>114</v>
      </c>
      <c r="E7" s="255">
        <f t="shared" si="0"/>
        <v>25</v>
      </c>
      <c r="F7" s="255">
        <f t="shared" si="0"/>
        <v>114</v>
      </c>
      <c r="G7" s="255">
        <f t="shared" si="0"/>
        <v>38</v>
      </c>
      <c r="H7" s="255">
        <f t="shared" si="0"/>
        <v>0</v>
      </c>
      <c r="I7" s="255">
        <f t="shared" si="0"/>
        <v>38</v>
      </c>
      <c r="J7" s="255">
        <f t="shared" si="0"/>
        <v>38</v>
      </c>
    </row>
    <row r="8" spans="1:10" s="43" customFormat="1" ht="35.25" customHeight="1">
      <c r="A8" s="220" t="s">
        <v>2</v>
      </c>
      <c r="B8" s="221">
        <v>4020</v>
      </c>
      <c r="C8" s="264">
        <f>SUM(C9:C13)</f>
        <v>75</v>
      </c>
      <c r="D8" s="265">
        <f>SUM(D9:D13)</f>
        <v>114</v>
      </c>
      <c r="E8" s="265">
        <f>SUM(E9:E13)</f>
        <v>17</v>
      </c>
      <c r="F8" s="255">
        <f t="shared" ref="F8:F15" si="1">SUM(G8:J8)</f>
        <v>90</v>
      </c>
      <c r="G8" s="265">
        <f>SUM(G9:G13)</f>
        <v>30</v>
      </c>
      <c r="H8" s="265">
        <f>SUM(H9:H13)</f>
        <v>0</v>
      </c>
      <c r="I8" s="265">
        <f>SUM(I9:I13)</f>
        <v>30</v>
      </c>
      <c r="J8" s="265">
        <f>SUM(J9:J13)</f>
        <v>30</v>
      </c>
    </row>
    <row r="9" spans="1:10" s="43" customFormat="1" ht="29.25" customHeight="1">
      <c r="A9" s="236" t="s">
        <v>473</v>
      </c>
      <c r="B9" s="236"/>
      <c r="C9" s="287">
        <v>28</v>
      </c>
      <c r="D9" s="263">
        <v>90</v>
      </c>
      <c r="E9" s="263"/>
      <c r="F9" s="256">
        <f t="shared" si="1"/>
        <v>66</v>
      </c>
      <c r="G9" s="263">
        <v>22</v>
      </c>
      <c r="H9" s="263"/>
      <c r="I9" s="258">
        <v>22</v>
      </c>
      <c r="J9" s="258">
        <v>22</v>
      </c>
    </row>
    <row r="10" spans="1:10" s="43" customFormat="1" ht="29.25" customHeight="1">
      <c r="A10" s="235" t="s">
        <v>502</v>
      </c>
      <c r="B10" s="236"/>
      <c r="C10" s="287"/>
      <c r="D10" s="263"/>
      <c r="E10" s="263">
        <v>17</v>
      </c>
      <c r="F10" s="256"/>
      <c r="G10" s="263"/>
      <c r="H10" s="263"/>
      <c r="I10" s="258"/>
      <c r="J10" s="258"/>
    </row>
    <row r="11" spans="1:10" s="43" customFormat="1" ht="29.25" customHeight="1">
      <c r="A11" s="235" t="s">
        <v>480</v>
      </c>
      <c r="B11" s="236"/>
      <c r="C11" s="287">
        <v>12</v>
      </c>
      <c r="D11" s="263">
        <v>24</v>
      </c>
      <c r="E11" s="263"/>
      <c r="F11" s="256">
        <f t="shared" si="1"/>
        <v>24</v>
      </c>
      <c r="G11" s="263">
        <v>8</v>
      </c>
      <c r="H11" s="263"/>
      <c r="I11" s="258">
        <v>8</v>
      </c>
      <c r="J11" s="258">
        <v>8</v>
      </c>
    </row>
    <row r="12" spans="1:10" s="43" customFormat="1" ht="29.25" customHeight="1">
      <c r="A12" s="237" t="s">
        <v>474</v>
      </c>
      <c r="B12" s="236"/>
      <c r="C12" s="287">
        <v>27</v>
      </c>
      <c r="D12" s="263"/>
      <c r="E12" s="263"/>
      <c r="F12" s="256">
        <f t="shared" si="1"/>
        <v>0</v>
      </c>
      <c r="G12" s="263"/>
      <c r="H12" s="263"/>
      <c r="I12" s="258"/>
      <c r="J12" s="258"/>
    </row>
    <row r="13" spans="1:10" s="43" customFormat="1" ht="33.75" customHeight="1">
      <c r="A13" s="237" t="s">
        <v>475</v>
      </c>
      <c r="B13" s="236"/>
      <c r="C13" s="287">
        <v>8</v>
      </c>
      <c r="D13" s="263"/>
      <c r="E13" s="263"/>
      <c r="F13" s="256">
        <f t="shared" si="1"/>
        <v>0</v>
      </c>
      <c r="G13" s="263"/>
      <c r="H13" s="263"/>
      <c r="I13" s="258"/>
      <c r="J13" s="258"/>
    </row>
    <row r="14" spans="1:10" s="43" customFormat="1" ht="51.75" customHeight="1">
      <c r="A14" s="220" t="s">
        <v>27</v>
      </c>
      <c r="B14" s="221">
        <v>4030</v>
      </c>
      <c r="C14" s="264">
        <v>7</v>
      </c>
      <c r="D14" s="266"/>
      <c r="E14" s="265">
        <v>8</v>
      </c>
      <c r="F14" s="255">
        <f t="shared" si="1"/>
        <v>24</v>
      </c>
      <c r="G14" s="265">
        <v>8</v>
      </c>
      <c r="H14" s="265"/>
      <c r="I14" s="265">
        <v>8</v>
      </c>
      <c r="J14" s="265">
        <v>8</v>
      </c>
    </row>
    <row r="15" spans="1:10" s="43" customFormat="1" ht="33" customHeight="1">
      <c r="A15" s="238" t="s">
        <v>483</v>
      </c>
      <c r="B15" s="222"/>
      <c r="C15" s="257">
        <v>7</v>
      </c>
      <c r="D15" s="263"/>
      <c r="E15" s="263">
        <v>8</v>
      </c>
      <c r="F15" s="256">
        <f t="shared" si="1"/>
        <v>24</v>
      </c>
      <c r="G15" s="263">
        <v>8</v>
      </c>
      <c r="H15" s="263">
        <v>0</v>
      </c>
      <c r="I15" s="263">
        <v>8</v>
      </c>
      <c r="J15" s="263">
        <v>8</v>
      </c>
    </row>
    <row r="16" spans="1:10">
      <c r="A16" s="207"/>
      <c r="B16" s="208"/>
      <c r="C16" s="209"/>
      <c r="D16" s="210"/>
      <c r="E16" s="210"/>
      <c r="F16" s="210"/>
      <c r="G16" s="210"/>
      <c r="H16" s="210"/>
    </row>
    <row r="17" spans="1:9" ht="26.25" customHeight="1">
      <c r="A17" s="200" t="s">
        <v>365</v>
      </c>
      <c r="B17" s="22"/>
      <c r="C17" s="357" t="s">
        <v>86</v>
      </c>
      <c r="D17" s="357"/>
      <c r="E17" s="215"/>
      <c r="F17" s="211"/>
      <c r="G17" s="359" t="s">
        <v>444</v>
      </c>
      <c r="H17" s="359"/>
      <c r="I17" s="359"/>
    </row>
    <row r="18" spans="1:9">
      <c r="A18" s="38" t="s">
        <v>375</v>
      </c>
      <c r="B18" s="37"/>
      <c r="C18" s="360" t="s">
        <v>420</v>
      </c>
      <c r="D18" s="360"/>
      <c r="E18" s="216"/>
      <c r="F18" s="37"/>
      <c r="G18" s="361" t="s">
        <v>83</v>
      </c>
      <c r="H18" s="361"/>
      <c r="I18" s="361"/>
    </row>
    <row r="19" spans="1:9">
      <c r="A19" s="207"/>
      <c r="B19" s="208"/>
      <c r="C19" s="209"/>
      <c r="D19" s="210"/>
      <c r="E19" s="210"/>
      <c r="F19" s="210"/>
      <c r="G19" s="210"/>
      <c r="H19" s="210"/>
    </row>
    <row r="20" spans="1:9">
      <c r="A20" s="207"/>
      <c r="B20" s="208"/>
      <c r="C20" s="209"/>
      <c r="D20" s="210"/>
      <c r="E20" s="210"/>
      <c r="F20" s="210"/>
      <c r="G20" s="210"/>
      <c r="H20" s="210"/>
    </row>
    <row r="21" spans="1:9">
      <c r="A21" s="207"/>
      <c r="B21" s="208"/>
      <c r="C21" s="209"/>
      <c r="D21" s="210"/>
      <c r="E21" s="210"/>
      <c r="F21" s="210"/>
      <c r="G21" s="210"/>
      <c r="H21" s="210"/>
    </row>
    <row r="22" spans="1:9">
      <c r="A22" s="207"/>
      <c r="B22" s="208"/>
      <c r="C22" s="209"/>
      <c r="D22" s="210"/>
      <c r="E22" s="210"/>
      <c r="F22" s="210"/>
      <c r="G22" s="210"/>
      <c r="H22" s="210"/>
    </row>
    <row r="23" spans="1:9">
      <c r="A23" s="207"/>
      <c r="B23" s="208"/>
      <c r="C23" s="209"/>
      <c r="D23" s="210"/>
      <c r="E23" s="210"/>
      <c r="F23" s="210"/>
      <c r="G23" s="210"/>
      <c r="H23" s="210"/>
    </row>
    <row r="24" spans="1:9">
      <c r="A24" s="207"/>
      <c r="B24" s="208"/>
      <c r="C24" s="209"/>
      <c r="D24" s="210"/>
      <c r="E24" s="210"/>
      <c r="F24" s="210"/>
      <c r="G24" s="210"/>
      <c r="H24" s="210"/>
    </row>
    <row r="25" spans="1:9">
      <c r="A25" s="207"/>
      <c r="B25" s="208"/>
      <c r="C25" s="209"/>
      <c r="D25" s="210"/>
      <c r="E25" s="210"/>
      <c r="F25" s="210"/>
      <c r="G25" s="210"/>
      <c r="H25" s="210"/>
    </row>
    <row r="26" spans="1:9">
      <c r="A26" s="207"/>
      <c r="B26" s="208"/>
      <c r="C26" s="209"/>
      <c r="D26" s="210"/>
      <c r="E26" s="210"/>
      <c r="F26" s="210"/>
      <c r="G26" s="210"/>
      <c r="H26" s="210"/>
    </row>
    <row r="27" spans="1:9">
      <c r="A27" s="207"/>
      <c r="B27" s="208"/>
      <c r="C27" s="209"/>
      <c r="D27" s="210"/>
      <c r="E27" s="210"/>
      <c r="F27" s="210"/>
      <c r="G27" s="210"/>
      <c r="H27" s="210"/>
    </row>
    <row r="28" spans="1:9">
      <c r="A28" s="207"/>
      <c r="B28" s="208"/>
      <c r="C28" s="209"/>
      <c r="D28" s="210"/>
      <c r="E28" s="210"/>
      <c r="F28" s="210"/>
      <c r="G28" s="210"/>
      <c r="H28" s="210"/>
    </row>
    <row r="29" spans="1:9">
      <c r="A29" s="207"/>
      <c r="B29" s="208"/>
      <c r="C29" s="209"/>
      <c r="D29" s="210"/>
      <c r="E29" s="210"/>
      <c r="F29" s="210"/>
      <c r="G29" s="210"/>
      <c r="H29" s="210"/>
    </row>
    <row r="30" spans="1:9">
      <c r="A30" s="207"/>
      <c r="B30" s="208"/>
      <c r="C30" s="209"/>
      <c r="D30" s="210"/>
      <c r="E30" s="210"/>
      <c r="F30" s="210"/>
      <c r="G30" s="210"/>
      <c r="H30" s="210"/>
    </row>
    <row r="31" spans="1:9">
      <c r="A31" s="207"/>
      <c r="B31" s="208"/>
      <c r="C31" s="209"/>
      <c r="D31" s="210"/>
      <c r="E31" s="210"/>
      <c r="F31" s="210"/>
      <c r="G31" s="210"/>
      <c r="H31" s="210"/>
    </row>
    <row r="32" spans="1:9">
      <c r="A32" s="207"/>
      <c r="B32" s="208"/>
      <c r="C32" s="209"/>
      <c r="D32" s="210"/>
      <c r="E32" s="210"/>
      <c r="F32" s="210"/>
      <c r="G32" s="210"/>
      <c r="H32" s="210"/>
    </row>
    <row r="33" spans="1:8">
      <c r="A33" s="207"/>
      <c r="B33" s="208"/>
      <c r="C33" s="209"/>
      <c r="D33" s="210"/>
      <c r="E33" s="210"/>
      <c r="F33" s="210"/>
      <c r="G33" s="210"/>
      <c r="H33" s="210"/>
    </row>
    <row r="34" spans="1:8">
      <c r="A34" s="207"/>
      <c r="B34" s="208"/>
      <c r="C34" s="209"/>
      <c r="D34" s="210"/>
      <c r="E34" s="210"/>
      <c r="F34" s="210"/>
      <c r="G34" s="210"/>
      <c r="H34" s="210"/>
    </row>
    <row r="35" spans="1:8">
      <c r="A35" s="207"/>
      <c r="B35" s="208"/>
      <c r="C35" s="209"/>
      <c r="D35" s="210"/>
      <c r="E35" s="210"/>
      <c r="F35" s="210"/>
      <c r="G35" s="210"/>
      <c r="H35" s="210"/>
    </row>
    <row r="36" spans="1:8">
      <c r="A36" s="207"/>
      <c r="B36" s="208"/>
      <c r="C36" s="209"/>
      <c r="D36" s="210"/>
      <c r="E36" s="210"/>
      <c r="F36" s="210"/>
      <c r="G36" s="210"/>
      <c r="H36" s="210"/>
    </row>
    <row r="37" spans="1:8">
      <c r="A37" s="207"/>
      <c r="B37" s="208"/>
      <c r="C37" s="209"/>
      <c r="D37" s="210"/>
      <c r="E37" s="210"/>
      <c r="F37" s="210"/>
      <c r="G37" s="210"/>
      <c r="H37" s="210"/>
    </row>
    <row r="38" spans="1:8">
      <c r="A38" s="207"/>
      <c r="B38" s="208"/>
      <c r="C38" s="209"/>
      <c r="D38" s="210"/>
      <c r="E38" s="210"/>
      <c r="F38" s="210"/>
      <c r="G38" s="210"/>
      <c r="H38" s="210"/>
    </row>
    <row r="39" spans="1:8">
      <c r="A39" s="207"/>
      <c r="B39" s="208"/>
      <c r="C39" s="209"/>
      <c r="D39" s="210"/>
      <c r="E39" s="210"/>
      <c r="F39" s="210"/>
      <c r="G39" s="210"/>
      <c r="H39" s="210"/>
    </row>
    <row r="40" spans="1:8">
      <c r="A40" s="207"/>
      <c r="B40" s="208"/>
      <c r="C40" s="209"/>
      <c r="D40" s="210"/>
      <c r="E40" s="210"/>
      <c r="F40" s="210"/>
      <c r="G40" s="210"/>
      <c r="H40" s="210"/>
    </row>
    <row r="41" spans="1:8">
      <c r="A41" s="207"/>
      <c r="B41" s="208"/>
      <c r="C41" s="209"/>
      <c r="D41" s="210"/>
      <c r="E41" s="210"/>
      <c r="F41" s="210"/>
      <c r="G41" s="210"/>
      <c r="H41" s="210"/>
    </row>
    <row r="42" spans="1:8">
      <c r="A42" s="207"/>
      <c r="B42" s="208"/>
      <c r="C42" s="209"/>
      <c r="D42" s="210"/>
      <c r="E42" s="210"/>
      <c r="F42" s="210"/>
      <c r="G42" s="210"/>
      <c r="H42" s="210"/>
    </row>
    <row r="43" spans="1:8">
      <c r="A43" s="207"/>
      <c r="B43" s="208"/>
      <c r="C43" s="209"/>
      <c r="D43" s="210"/>
      <c r="E43" s="210"/>
      <c r="F43" s="210"/>
      <c r="G43" s="210"/>
      <c r="H43" s="210"/>
    </row>
    <row r="44" spans="1:8">
      <c r="A44" s="207"/>
      <c r="B44" s="208"/>
      <c r="C44" s="209"/>
      <c r="D44" s="210"/>
      <c r="E44" s="210"/>
      <c r="F44" s="210"/>
      <c r="G44" s="210"/>
      <c r="H44" s="210"/>
    </row>
    <row r="45" spans="1:8">
      <c r="A45" s="207"/>
      <c r="B45" s="208"/>
      <c r="C45" s="209"/>
      <c r="D45" s="210"/>
      <c r="E45" s="210"/>
      <c r="F45" s="210"/>
      <c r="G45" s="210"/>
      <c r="H45" s="210"/>
    </row>
    <row r="46" spans="1:8">
      <c r="A46" s="207"/>
      <c r="B46" s="208"/>
      <c r="C46" s="209"/>
      <c r="D46" s="210"/>
      <c r="E46" s="210"/>
      <c r="F46" s="210"/>
      <c r="G46" s="210"/>
      <c r="H46" s="210"/>
    </row>
    <row r="47" spans="1:8">
      <c r="A47" s="207"/>
      <c r="B47" s="208"/>
      <c r="C47" s="209"/>
      <c r="D47" s="210"/>
      <c r="E47" s="210"/>
      <c r="F47" s="210"/>
      <c r="G47" s="210"/>
      <c r="H47" s="210"/>
    </row>
    <row r="48" spans="1:8">
      <c r="A48" s="207"/>
      <c r="B48" s="208"/>
      <c r="C48" s="209"/>
      <c r="D48" s="210"/>
      <c r="E48" s="210"/>
      <c r="F48" s="210"/>
      <c r="G48" s="210"/>
      <c r="H48" s="210"/>
    </row>
    <row r="49" spans="1:8">
      <c r="A49" s="207"/>
      <c r="B49" s="208"/>
      <c r="C49" s="209"/>
      <c r="D49" s="210"/>
      <c r="E49" s="210"/>
      <c r="F49" s="210"/>
      <c r="G49" s="210"/>
      <c r="H49" s="210"/>
    </row>
    <row r="50" spans="1:8">
      <c r="A50" s="207"/>
      <c r="C50" s="42"/>
      <c r="D50" s="212"/>
      <c r="E50" s="212"/>
      <c r="F50" s="212"/>
      <c r="G50" s="212"/>
      <c r="H50" s="212"/>
    </row>
    <row r="51" spans="1:8">
      <c r="A51" s="213"/>
      <c r="C51" s="42"/>
      <c r="D51" s="212"/>
      <c r="E51" s="212"/>
      <c r="F51" s="212"/>
      <c r="G51" s="212"/>
      <c r="H51" s="212"/>
    </row>
    <row r="52" spans="1:8">
      <c r="A52" s="213"/>
      <c r="C52" s="42"/>
      <c r="D52" s="212"/>
      <c r="E52" s="212"/>
      <c r="F52" s="212"/>
      <c r="G52" s="212"/>
      <c r="H52" s="212"/>
    </row>
    <row r="53" spans="1:8">
      <c r="A53" s="213"/>
      <c r="C53" s="42"/>
      <c r="D53" s="212"/>
      <c r="E53" s="212"/>
      <c r="F53" s="212"/>
      <c r="G53" s="212"/>
      <c r="H53" s="212"/>
    </row>
    <row r="54" spans="1:8">
      <c r="A54" s="213"/>
      <c r="C54" s="42"/>
      <c r="D54" s="212"/>
      <c r="E54" s="212"/>
      <c r="F54" s="212"/>
      <c r="G54" s="212"/>
      <c r="H54" s="212"/>
    </row>
    <row r="55" spans="1:8">
      <c r="A55" s="213"/>
      <c r="C55" s="42"/>
      <c r="D55" s="212"/>
      <c r="E55" s="212"/>
      <c r="F55" s="212"/>
      <c r="G55" s="212"/>
      <c r="H55" s="212"/>
    </row>
    <row r="56" spans="1:8">
      <c r="A56" s="213"/>
      <c r="C56" s="42"/>
      <c r="D56" s="212"/>
      <c r="E56" s="212"/>
      <c r="F56" s="212"/>
      <c r="G56" s="212"/>
      <c r="H56" s="212"/>
    </row>
    <row r="57" spans="1:8">
      <c r="A57" s="213"/>
      <c r="C57" s="42"/>
      <c r="D57" s="212"/>
      <c r="E57" s="212"/>
      <c r="F57" s="212"/>
      <c r="G57" s="212"/>
      <c r="H57" s="212"/>
    </row>
    <row r="58" spans="1:8">
      <c r="A58" s="213"/>
      <c r="C58" s="42"/>
      <c r="D58" s="212"/>
      <c r="E58" s="212"/>
      <c r="F58" s="212"/>
      <c r="G58" s="212"/>
      <c r="H58" s="212"/>
    </row>
    <row r="59" spans="1:8">
      <c r="A59" s="213"/>
      <c r="C59" s="42"/>
      <c r="D59" s="212"/>
      <c r="E59" s="212"/>
      <c r="F59" s="212"/>
      <c r="G59" s="212"/>
      <c r="H59" s="212"/>
    </row>
    <row r="60" spans="1:8">
      <c r="A60" s="213"/>
      <c r="C60" s="42"/>
      <c r="D60" s="212"/>
      <c r="E60" s="212"/>
      <c r="F60" s="212"/>
      <c r="G60" s="212"/>
      <c r="H60" s="212"/>
    </row>
    <row r="61" spans="1:8">
      <c r="A61" s="213"/>
      <c r="C61" s="42"/>
      <c r="D61" s="212"/>
      <c r="E61" s="212"/>
      <c r="F61" s="212"/>
      <c r="G61" s="212"/>
      <c r="H61" s="212"/>
    </row>
    <row r="62" spans="1:8">
      <c r="A62" s="213"/>
      <c r="C62" s="42"/>
      <c r="D62" s="212"/>
      <c r="E62" s="212"/>
      <c r="F62" s="212"/>
      <c r="G62" s="212"/>
      <c r="H62" s="212"/>
    </row>
    <row r="63" spans="1:8">
      <c r="A63" s="213"/>
      <c r="C63" s="42"/>
      <c r="D63" s="212"/>
      <c r="E63" s="212"/>
      <c r="F63" s="212"/>
      <c r="G63" s="212"/>
      <c r="H63" s="212"/>
    </row>
    <row r="64" spans="1:8">
      <c r="A64" s="213"/>
      <c r="C64" s="42"/>
      <c r="D64" s="212"/>
      <c r="E64" s="212"/>
      <c r="F64" s="212"/>
      <c r="G64" s="212"/>
      <c r="H64" s="212"/>
    </row>
    <row r="65" spans="1:8">
      <c r="A65" s="213"/>
      <c r="C65" s="42"/>
      <c r="D65" s="212"/>
      <c r="E65" s="212"/>
      <c r="F65" s="212"/>
      <c r="G65" s="212"/>
      <c r="H65" s="212"/>
    </row>
    <row r="66" spans="1:8">
      <c r="A66" s="213"/>
      <c r="C66" s="42"/>
      <c r="D66" s="212"/>
      <c r="E66" s="212"/>
      <c r="F66" s="212"/>
      <c r="G66" s="212"/>
      <c r="H66" s="212"/>
    </row>
    <row r="67" spans="1:8">
      <c r="A67" s="213"/>
      <c r="C67" s="42"/>
      <c r="D67" s="212"/>
      <c r="E67" s="212"/>
      <c r="F67" s="212"/>
      <c r="G67" s="212"/>
      <c r="H67" s="212"/>
    </row>
    <row r="68" spans="1:8">
      <c r="A68" s="213"/>
      <c r="C68" s="42"/>
      <c r="D68" s="212"/>
      <c r="E68" s="212"/>
      <c r="F68" s="212"/>
      <c r="G68" s="212"/>
      <c r="H68" s="212"/>
    </row>
    <row r="69" spans="1:8">
      <c r="A69" s="213"/>
      <c r="C69" s="42"/>
      <c r="D69" s="212"/>
      <c r="E69" s="212"/>
      <c r="F69" s="212"/>
      <c r="G69" s="212"/>
      <c r="H69" s="212"/>
    </row>
    <row r="70" spans="1:8">
      <c r="A70" s="213"/>
      <c r="C70" s="42"/>
      <c r="D70" s="212"/>
      <c r="E70" s="212"/>
      <c r="F70" s="212"/>
      <c r="G70" s="212"/>
      <c r="H70" s="212"/>
    </row>
    <row r="71" spans="1:8">
      <c r="A71" s="213"/>
      <c r="C71" s="42"/>
      <c r="D71" s="212"/>
      <c r="E71" s="212"/>
      <c r="F71" s="212"/>
      <c r="G71" s="212"/>
      <c r="H71" s="212"/>
    </row>
    <row r="72" spans="1:8">
      <c r="A72" s="213"/>
      <c r="C72" s="42"/>
      <c r="D72" s="212"/>
      <c r="E72" s="212"/>
      <c r="F72" s="212"/>
      <c r="G72" s="212"/>
      <c r="H72" s="212"/>
    </row>
    <row r="73" spans="1:8">
      <c r="A73" s="213"/>
    </row>
    <row r="74" spans="1:8">
      <c r="A74" s="214"/>
    </row>
    <row r="75" spans="1:8">
      <c r="A75" s="214"/>
    </row>
    <row r="76" spans="1:8">
      <c r="A76" s="214"/>
    </row>
    <row r="77" spans="1:8">
      <c r="A77" s="214"/>
    </row>
    <row r="78" spans="1:8">
      <c r="A78" s="214"/>
    </row>
    <row r="79" spans="1:8">
      <c r="A79" s="214"/>
    </row>
    <row r="80" spans="1:8">
      <c r="A80" s="214"/>
    </row>
    <row r="81" spans="1:1">
      <c r="A81" s="214"/>
    </row>
    <row r="82" spans="1:1">
      <c r="A82" s="214"/>
    </row>
    <row r="83" spans="1:1">
      <c r="A83" s="214"/>
    </row>
    <row r="84" spans="1:1">
      <c r="A84" s="214"/>
    </row>
    <row r="85" spans="1:1">
      <c r="A85" s="214"/>
    </row>
    <row r="86" spans="1:1">
      <c r="A86" s="214"/>
    </row>
    <row r="87" spans="1:1">
      <c r="A87" s="214"/>
    </row>
    <row r="88" spans="1:1">
      <c r="A88" s="214"/>
    </row>
    <row r="89" spans="1:1">
      <c r="A89" s="214"/>
    </row>
    <row r="90" spans="1:1">
      <c r="A90" s="214"/>
    </row>
    <row r="91" spans="1:1">
      <c r="A91" s="214"/>
    </row>
    <row r="92" spans="1:1">
      <c r="A92" s="214"/>
    </row>
    <row r="93" spans="1:1">
      <c r="A93" s="214"/>
    </row>
    <row r="94" spans="1:1">
      <c r="A94" s="214"/>
    </row>
    <row r="95" spans="1:1">
      <c r="A95" s="214"/>
    </row>
    <row r="96" spans="1:1">
      <c r="A96" s="214"/>
    </row>
    <row r="97" spans="1:1">
      <c r="A97" s="214"/>
    </row>
    <row r="98" spans="1:1">
      <c r="A98" s="214"/>
    </row>
    <row r="99" spans="1:1">
      <c r="A99" s="214"/>
    </row>
    <row r="100" spans="1:1">
      <c r="A100" s="214"/>
    </row>
    <row r="101" spans="1:1">
      <c r="A101" s="214"/>
    </row>
    <row r="102" spans="1:1">
      <c r="A102" s="214"/>
    </row>
    <row r="103" spans="1:1">
      <c r="A103" s="214"/>
    </row>
    <row r="104" spans="1:1">
      <c r="A104" s="214"/>
    </row>
    <row r="105" spans="1:1">
      <c r="A105" s="214"/>
    </row>
    <row r="106" spans="1:1">
      <c r="A106" s="214"/>
    </row>
    <row r="107" spans="1:1">
      <c r="A107" s="214"/>
    </row>
    <row r="108" spans="1:1">
      <c r="A108" s="214"/>
    </row>
    <row r="109" spans="1:1">
      <c r="A109" s="214"/>
    </row>
    <row r="110" spans="1:1">
      <c r="A110" s="214"/>
    </row>
    <row r="111" spans="1:1">
      <c r="A111" s="214"/>
    </row>
    <row r="112" spans="1:1">
      <c r="A112" s="214"/>
    </row>
    <row r="113" spans="1:1">
      <c r="A113" s="214"/>
    </row>
    <row r="114" spans="1:1">
      <c r="A114" s="214"/>
    </row>
    <row r="115" spans="1:1">
      <c r="A115" s="214"/>
    </row>
    <row r="116" spans="1:1">
      <c r="A116" s="214"/>
    </row>
    <row r="117" spans="1:1">
      <c r="A117" s="214"/>
    </row>
    <row r="118" spans="1:1">
      <c r="A118" s="214"/>
    </row>
    <row r="119" spans="1:1">
      <c r="A119" s="214"/>
    </row>
    <row r="120" spans="1:1">
      <c r="A120" s="214"/>
    </row>
    <row r="121" spans="1:1">
      <c r="A121" s="214"/>
    </row>
    <row r="122" spans="1:1">
      <c r="A122" s="214"/>
    </row>
    <row r="123" spans="1:1">
      <c r="A123" s="214"/>
    </row>
    <row r="124" spans="1:1">
      <c r="A124" s="214"/>
    </row>
    <row r="125" spans="1:1">
      <c r="A125" s="214"/>
    </row>
    <row r="126" spans="1:1">
      <c r="A126" s="214"/>
    </row>
    <row r="127" spans="1:1">
      <c r="A127" s="214"/>
    </row>
    <row r="128" spans="1:1">
      <c r="A128" s="214"/>
    </row>
    <row r="129" spans="1:1">
      <c r="A129" s="214"/>
    </row>
    <row r="130" spans="1:1">
      <c r="A130" s="214"/>
    </row>
    <row r="131" spans="1:1">
      <c r="A131" s="214"/>
    </row>
    <row r="132" spans="1:1">
      <c r="A132" s="214"/>
    </row>
    <row r="133" spans="1:1">
      <c r="A133" s="214"/>
    </row>
    <row r="134" spans="1:1">
      <c r="A134" s="214"/>
    </row>
    <row r="135" spans="1:1">
      <c r="A135" s="214"/>
    </row>
    <row r="136" spans="1:1">
      <c r="A136" s="214"/>
    </row>
    <row r="137" spans="1:1">
      <c r="A137" s="214"/>
    </row>
    <row r="138" spans="1:1">
      <c r="A138" s="214"/>
    </row>
    <row r="139" spans="1:1">
      <c r="A139" s="214"/>
    </row>
    <row r="140" spans="1:1">
      <c r="A140" s="214"/>
    </row>
    <row r="141" spans="1:1">
      <c r="A141" s="214"/>
    </row>
    <row r="142" spans="1:1">
      <c r="A142" s="214"/>
    </row>
    <row r="143" spans="1:1">
      <c r="A143" s="214"/>
    </row>
    <row r="144" spans="1:1">
      <c r="A144" s="214"/>
    </row>
    <row r="145" spans="1:1">
      <c r="A145" s="214"/>
    </row>
    <row r="146" spans="1:1">
      <c r="A146" s="214"/>
    </row>
    <row r="147" spans="1:1">
      <c r="A147" s="214"/>
    </row>
    <row r="148" spans="1:1">
      <c r="A148" s="214"/>
    </row>
    <row r="149" spans="1:1">
      <c r="A149" s="214"/>
    </row>
    <row r="150" spans="1:1">
      <c r="A150" s="214"/>
    </row>
    <row r="151" spans="1:1">
      <c r="A151" s="214"/>
    </row>
    <row r="152" spans="1:1">
      <c r="A152" s="214"/>
    </row>
    <row r="153" spans="1:1">
      <c r="A153" s="214"/>
    </row>
    <row r="154" spans="1:1">
      <c r="A154" s="214"/>
    </row>
    <row r="155" spans="1:1">
      <c r="A155" s="214"/>
    </row>
    <row r="156" spans="1:1">
      <c r="A156" s="214"/>
    </row>
    <row r="157" spans="1:1">
      <c r="A157" s="214"/>
    </row>
    <row r="158" spans="1:1">
      <c r="A158" s="214"/>
    </row>
    <row r="159" spans="1:1">
      <c r="A159" s="214"/>
    </row>
    <row r="160" spans="1:1">
      <c r="A160" s="214"/>
    </row>
    <row r="161" spans="1:1">
      <c r="A161" s="214"/>
    </row>
    <row r="162" spans="1:1">
      <c r="A162" s="214"/>
    </row>
    <row r="163" spans="1:1">
      <c r="A163" s="214"/>
    </row>
    <row r="164" spans="1:1">
      <c r="A164" s="214"/>
    </row>
    <row r="165" spans="1:1">
      <c r="A165" s="214"/>
    </row>
    <row r="166" spans="1:1">
      <c r="A166" s="214"/>
    </row>
    <row r="167" spans="1:1">
      <c r="A167" s="214"/>
    </row>
    <row r="168" spans="1:1">
      <c r="A168" s="214"/>
    </row>
    <row r="169" spans="1:1">
      <c r="A169" s="214"/>
    </row>
    <row r="170" spans="1:1">
      <c r="A170" s="214"/>
    </row>
    <row r="171" spans="1:1">
      <c r="A171" s="214"/>
    </row>
    <row r="172" spans="1:1">
      <c r="A172" s="214"/>
    </row>
    <row r="173" spans="1:1">
      <c r="A173" s="214"/>
    </row>
    <row r="174" spans="1:1">
      <c r="A174" s="214"/>
    </row>
    <row r="175" spans="1:1">
      <c r="A175" s="214"/>
    </row>
    <row r="176" spans="1:1">
      <c r="A176" s="214"/>
    </row>
    <row r="177" spans="1:1">
      <c r="A177" s="214"/>
    </row>
    <row r="178" spans="1:1">
      <c r="A178" s="214"/>
    </row>
    <row r="179" spans="1:1">
      <c r="A179" s="214"/>
    </row>
    <row r="180" spans="1:1">
      <c r="A180" s="214"/>
    </row>
    <row r="181" spans="1:1">
      <c r="A181" s="214"/>
    </row>
    <row r="182" spans="1:1">
      <c r="A182" s="214"/>
    </row>
    <row r="183" spans="1:1">
      <c r="A183" s="214"/>
    </row>
    <row r="184" spans="1:1">
      <c r="A184" s="214"/>
    </row>
    <row r="185" spans="1:1">
      <c r="A185" s="214"/>
    </row>
    <row r="186" spans="1:1">
      <c r="A186" s="214"/>
    </row>
    <row r="187" spans="1:1">
      <c r="A187" s="214"/>
    </row>
    <row r="188" spans="1:1">
      <c r="A188" s="214"/>
    </row>
    <row r="189" spans="1:1">
      <c r="A189" s="214"/>
    </row>
    <row r="190" spans="1:1">
      <c r="A190" s="214"/>
    </row>
    <row r="191" spans="1:1">
      <c r="A191" s="214"/>
    </row>
    <row r="192" spans="1:1">
      <c r="A192" s="214"/>
    </row>
    <row r="193" spans="1:1">
      <c r="A193" s="214"/>
    </row>
    <row r="194" spans="1:1">
      <c r="A194" s="214"/>
    </row>
    <row r="195" spans="1:1">
      <c r="A195" s="214"/>
    </row>
    <row r="196" spans="1:1">
      <c r="A196" s="214"/>
    </row>
    <row r="197" spans="1:1">
      <c r="A197" s="214"/>
    </row>
    <row r="198" spans="1:1">
      <c r="A198" s="214"/>
    </row>
    <row r="199" spans="1:1">
      <c r="A199" s="214"/>
    </row>
    <row r="200" spans="1:1">
      <c r="A200" s="214"/>
    </row>
    <row r="201" spans="1:1">
      <c r="A201" s="214"/>
    </row>
    <row r="202" spans="1:1">
      <c r="A202" s="214"/>
    </row>
    <row r="203" spans="1:1">
      <c r="A203" s="214"/>
    </row>
    <row r="204" spans="1:1">
      <c r="A204" s="214"/>
    </row>
    <row r="205" spans="1:1">
      <c r="A205" s="214"/>
    </row>
    <row r="206" spans="1:1">
      <c r="A206" s="214"/>
    </row>
    <row r="207" spans="1:1">
      <c r="A207" s="214"/>
    </row>
    <row r="208" spans="1:1">
      <c r="A208" s="214"/>
    </row>
    <row r="209" spans="1:1">
      <c r="A209" s="214"/>
    </row>
    <row r="210" spans="1:1">
      <c r="A210" s="214"/>
    </row>
    <row r="211" spans="1:1">
      <c r="A211" s="214"/>
    </row>
    <row r="212" spans="1:1">
      <c r="A212" s="214"/>
    </row>
    <row r="213" spans="1:1">
      <c r="A213" s="214"/>
    </row>
    <row r="214" spans="1:1">
      <c r="A214" s="214"/>
    </row>
    <row r="215" spans="1:1">
      <c r="A215" s="214"/>
    </row>
    <row r="216" spans="1:1">
      <c r="A216" s="214"/>
    </row>
    <row r="217" spans="1:1">
      <c r="A217" s="214"/>
    </row>
    <row r="218" spans="1:1">
      <c r="A218" s="214"/>
    </row>
    <row r="219" spans="1:1">
      <c r="A219" s="214"/>
    </row>
    <row r="220" spans="1:1">
      <c r="A220" s="214"/>
    </row>
    <row r="221" spans="1:1">
      <c r="A221" s="214"/>
    </row>
    <row r="222" spans="1:1">
      <c r="A222" s="214"/>
    </row>
    <row r="223" spans="1:1">
      <c r="A223" s="214"/>
    </row>
    <row r="224" spans="1:1">
      <c r="A224" s="214"/>
    </row>
    <row r="225" spans="1:1">
      <c r="A225" s="214"/>
    </row>
    <row r="226" spans="1:1">
      <c r="A226" s="214"/>
    </row>
    <row r="227" spans="1:1">
      <c r="A227" s="214"/>
    </row>
    <row r="228" spans="1:1">
      <c r="A228" s="214"/>
    </row>
    <row r="229" spans="1:1">
      <c r="A229" s="214"/>
    </row>
    <row r="230" spans="1:1">
      <c r="A230" s="214"/>
    </row>
    <row r="231" spans="1:1">
      <c r="A231" s="214"/>
    </row>
    <row r="232" spans="1:1">
      <c r="A232" s="214"/>
    </row>
    <row r="233" spans="1:1">
      <c r="A233" s="214"/>
    </row>
    <row r="234" spans="1:1">
      <c r="A234" s="214"/>
    </row>
    <row r="235" spans="1:1">
      <c r="A235" s="214"/>
    </row>
    <row r="236" spans="1:1">
      <c r="A236" s="214"/>
    </row>
    <row r="237" spans="1:1">
      <c r="A237" s="214"/>
    </row>
    <row r="238" spans="1:1">
      <c r="A238" s="214"/>
    </row>
    <row r="239" spans="1:1">
      <c r="A239" s="214"/>
    </row>
    <row r="240" spans="1:1">
      <c r="A240" s="214"/>
    </row>
  </sheetData>
  <mergeCells count="13">
    <mergeCell ref="C17:D17"/>
    <mergeCell ref="G17:I17"/>
    <mergeCell ref="C18:D18"/>
    <mergeCell ref="G18:I18"/>
    <mergeCell ref="A2:H2"/>
    <mergeCell ref="A4:A5"/>
    <mergeCell ref="B4:B5"/>
    <mergeCell ref="C4:C5"/>
    <mergeCell ref="D4:D5"/>
    <mergeCell ref="E4:E5"/>
    <mergeCell ref="F4:F5"/>
    <mergeCell ref="G4:J4"/>
    <mergeCell ref="I3:J3"/>
  </mergeCells>
  <pageMargins left="0.23622047244094491" right="0.15748031496062992" top="0.19685039370078741" bottom="0.19685039370078741" header="0.31496062992125984" footer="0.31496062992125984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J27"/>
  <sheetViews>
    <sheetView view="pageBreakPreview" zoomScale="75" zoomScaleNormal="75" zoomScaleSheetLayoutView="75" workbookViewId="0">
      <selection activeCell="E8" sqref="E8"/>
    </sheetView>
  </sheetViews>
  <sheetFormatPr defaultRowHeight="12.75"/>
  <cols>
    <col min="1" max="1" width="94.28515625" style="9" customWidth="1"/>
    <col min="2" max="2" width="19.42578125" style="9" customWidth="1"/>
    <col min="3" max="3" width="25" style="9" customWidth="1"/>
    <col min="4" max="4" width="20.7109375" style="9" customWidth="1"/>
    <col min="5" max="5" width="22.140625" style="9" customWidth="1"/>
    <col min="6" max="6" width="21" style="9" customWidth="1"/>
    <col min="7" max="7" width="24.42578125" style="9" customWidth="1"/>
    <col min="8" max="8" width="91.85546875" style="9" customWidth="1"/>
    <col min="9" max="9" width="9.5703125" style="9" customWidth="1"/>
    <col min="10" max="16384" width="9.140625" style="9"/>
  </cols>
  <sheetData>
    <row r="1" spans="1:8" ht="24.75" customHeight="1">
      <c r="H1" s="19" t="s">
        <v>358</v>
      </c>
    </row>
    <row r="2" spans="1:8" ht="25.5" customHeight="1">
      <c r="A2" s="385" t="s">
        <v>151</v>
      </c>
      <c r="B2" s="385"/>
      <c r="C2" s="385"/>
      <c r="D2" s="385"/>
      <c r="E2" s="385"/>
      <c r="F2" s="385"/>
      <c r="G2" s="385"/>
      <c r="H2" s="385"/>
    </row>
    <row r="3" spans="1:8" ht="16.5" customHeight="1"/>
    <row r="4" spans="1:8" ht="45" customHeight="1">
      <c r="A4" s="391" t="s">
        <v>168</v>
      </c>
      <c r="B4" s="386" t="s">
        <v>0</v>
      </c>
      <c r="C4" s="386" t="s">
        <v>81</v>
      </c>
      <c r="D4" s="393" t="s">
        <v>489</v>
      </c>
      <c r="E4" s="393" t="s">
        <v>490</v>
      </c>
      <c r="F4" s="395" t="s">
        <v>428</v>
      </c>
      <c r="G4" s="397" t="s">
        <v>406</v>
      </c>
      <c r="H4" s="386" t="s">
        <v>82</v>
      </c>
    </row>
    <row r="5" spans="1:8" ht="52.5" customHeight="1">
      <c r="A5" s="392"/>
      <c r="B5" s="387"/>
      <c r="C5" s="387"/>
      <c r="D5" s="394"/>
      <c r="E5" s="394"/>
      <c r="F5" s="396"/>
      <c r="G5" s="398"/>
      <c r="H5" s="387"/>
    </row>
    <row r="6" spans="1:8" s="15" customFormat="1" ht="18" customHeight="1">
      <c r="A6" s="10">
        <v>1</v>
      </c>
      <c r="B6" s="27">
        <v>2</v>
      </c>
      <c r="C6" s="27">
        <v>3</v>
      </c>
      <c r="D6" s="27">
        <v>4</v>
      </c>
      <c r="E6" s="27">
        <v>5</v>
      </c>
      <c r="F6" s="27">
        <v>6</v>
      </c>
      <c r="G6" s="27">
        <v>7</v>
      </c>
      <c r="H6" s="27">
        <v>8</v>
      </c>
    </row>
    <row r="7" spans="1:8" s="15" customFormat="1" ht="35.25" customHeight="1">
      <c r="A7" s="14" t="s">
        <v>129</v>
      </c>
      <c r="B7" s="28"/>
      <c r="C7" s="27"/>
      <c r="D7" s="27"/>
      <c r="E7" s="27"/>
      <c r="F7" s="27"/>
      <c r="G7" s="27"/>
      <c r="H7" s="27"/>
    </row>
    <row r="8" spans="1:8" ht="66" customHeight="1">
      <c r="A8" s="5" t="s">
        <v>325</v>
      </c>
      <c r="B8" s="21">
        <v>5000</v>
      </c>
      <c r="C8" s="29" t="s">
        <v>191</v>
      </c>
      <c r="D8" s="223">
        <f>('Осн. фін. пок.'!C52/'Осн. фін. пок.'!C50)*100</f>
        <v>8.4423425236466088</v>
      </c>
      <c r="E8" s="223">
        <f>('Осн. фін. пок.'!D52/'Осн. фін. пок.'!D50)*100</f>
        <v>8.8625592417061618</v>
      </c>
      <c r="F8" s="223">
        <f>('Осн. фін. пок.'!E52/'Осн. фін. пок.'!E50)*100</f>
        <v>10.960400546199363</v>
      </c>
      <c r="G8" s="223">
        <f>('Осн. фін. пок.'!F52/'Осн. фін. пок.'!F50)*100</f>
        <v>9.0004245483277519</v>
      </c>
      <c r="H8" s="30"/>
    </row>
    <row r="9" spans="1:8" ht="66" customHeight="1">
      <c r="A9" s="5" t="s">
        <v>326</v>
      </c>
      <c r="B9" s="21">
        <v>5010</v>
      </c>
      <c r="C9" s="29" t="s">
        <v>191</v>
      </c>
      <c r="D9" s="223">
        <f>('Осн. фін. пок.'!C58/'Осн. фін. пок.'!C50)*100</f>
        <v>1.3483598309519018</v>
      </c>
      <c r="E9" s="223">
        <f>('Осн. фін. пок.'!D58/'Осн. фін. пок.'!D50)*100</f>
        <v>1.4928909952606635</v>
      </c>
      <c r="F9" s="223">
        <f>('Осн. фін. пок.'!E58/'Осн. фін. пок.'!E50)*100</f>
        <v>0.91033227127901672</v>
      </c>
      <c r="G9" s="223">
        <f>('Осн. фін. пок.'!F58/'Осн. фін. пок.'!F50)*100</f>
        <v>1.6368696636633804</v>
      </c>
      <c r="H9" s="30"/>
    </row>
    <row r="10" spans="1:8" ht="51" customHeight="1">
      <c r="A10" s="17" t="s">
        <v>328</v>
      </c>
      <c r="B10" s="21">
        <v>5020</v>
      </c>
      <c r="C10" s="29" t="s">
        <v>191</v>
      </c>
      <c r="D10" s="223">
        <f>('Осн. фін. пок.'!C71/'Осн. фін. пок.'!C102)*100</f>
        <v>5.5823939881910896</v>
      </c>
      <c r="E10" s="223">
        <f>('Осн. фін. пок.'!D71/'Осн. фін. пок.'!D102)*100</f>
        <v>9.6049573973663822</v>
      </c>
      <c r="F10" s="223">
        <f>('Осн. фін. пок.'!E71/'Осн. фін. пок.'!E102)*100</f>
        <v>0</v>
      </c>
      <c r="G10" s="223">
        <f>('Осн. фін. пок.'!F71/'Осн. фін. пок.'!F102)*100</f>
        <v>13.525698827772766</v>
      </c>
      <c r="H10" s="30" t="s">
        <v>192</v>
      </c>
    </row>
    <row r="11" spans="1:8" ht="51" customHeight="1">
      <c r="A11" s="17" t="s">
        <v>413</v>
      </c>
      <c r="B11" s="21">
        <v>5030</v>
      </c>
      <c r="C11" s="29" t="s">
        <v>191</v>
      </c>
      <c r="D11" s="223">
        <f>('Осн. фін. пок.'!C71/'Осн. фін. пок.'!C103)*100</f>
        <v>12.667478684531059</v>
      </c>
      <c r="E11" s="223">
        <f>('Осн. фін. пок.'!D71/'Осн. фін. пок.'!D103)*100</f>
        <v>14.657210401891252</v>
      </c>
      <c r="F11" s="223">
        <f>('Осн. фін. пок.'!E71/'Осн. фін. пок.'!E103)*100</f>
        <v>0</v>
      </c>
      <c r="G11" s="223">
        <f>('Осн. фін. пок.'!F71/'Осн. фін. пок.'!F103)*100</f>
        <v>17.064846416382252</v>
      </c>
      <c r="H11" s="30"/>
    </row>
    <row r="12" spans="1:8" ht="65.25" customHeight="1">
      <c r="A12" s="17" t="s">
        <v>327</v>
      </c>
      <c r="B12" s="21">
        <v>5040</v>
      </c>
      <c r="C12" s="29" t="s">
        <v>191</v>
      </c>
      <c r="D12" s="223">
        <f>('Осн. фін. пок.'!C71/'Осн. фін. пок.'!C50)*100</f>
        <v>0.52324411350372302</v>
      </c>
      <c r="E12" s="223">
        <f>('Осн. фін. пок.'!D71/'Осн. фін. пок.'!D50)*100</f>
        <v>0.58767772511848337</v>
      </c>
      <c r="F12" s="223">
        <f>('Осн. фін. пок.'!E71/'Осн. фін. пок.'!E50)*100</f>
        <v>0</v>
      </c>
      <c r="G12" s="223">
        <f>('Осн. фін. пок.'!F71/'Осн. фін. пок.'!F50)*100</f>
        <v>0.7075805462521817</v>
      </c>
      <c r="H12" s="30" t="s">
        <v>193</v>
      </c>
    </row>
    <row r="13" spans="1:8" ht="38.25" customHeight="1">
      <c r="A13" s="14" t="s">
        <v>131</v>
      </c>
      <c r="B13" s="21"/>
      <c r="C13" s="31"/>
      <c r="D13" s="223"/>
      <c r="E13" s="223"/>
      <c r="F13" s="223"/>
      <c r="G13" s="223"/>
      <c r="H13" s="30"/>
    </row>
    <row r="14" spans="1:8" ht="65.25" customHeight="1">
      <c r="A14" s="16" t="s">
        <v>414</v>
      </c>
      <c r="B14" s="21">
        <v>5100</v>
      </c>
      <c r="C14" s="29"/>
      <c r="D14" s="223">
        <f>('Осн. фін. пок.'!C104+'Осн. фін. пок.'!C105)/'Осн. фін. пок.'!C58</f>
        <v>3.8880597014925371</v>
      </c>
      <c r="E14" s="223">
        <f>('Осн. фін. пок.'!D104+'Осн. фін. пок.'!D105)/'Осн. фін. пок.'!D58</f>
        <v>1.4126984126984128</v>
      </c>
      <c r="F14" s="223">
        <f>('Осн. фін. пок.'!E104+'Осн. фін. пок.'!E105)/'Осн. фін. пок.'!E58</f>
        <v>6.12</v>
      </c>
      <c r="G14" s="223">
        <f>('Осн. фін. пок.'!F104+'Осн. фін. пок.'!F105)/'Осн. фін. пок.'!F58</f>
        <v>0.66282420749279536</v>
      </c>
      <c r="H14" s="30"/>
    </row>
    <row r="15" spans="1:8" s="15" customFormat="1" ht="66" customHeight="1">
      <c r="A15" s="16" t="s">
        <v>415</v>
      </c>
      <c r="B15" s="21">
        <v>5110</v>
      </c>
      <c r="C15" s="29" t="s">
        <v>126</v>
      </c>
      <c r="D15" s="223">
        <f>'Осн. фін. пок.'!C103/('Осн. фін. пок.'!C104+'Осн. фін. пок.'!C105)</f>
        <v>0.78790786948176583</v>
      </c>
      <c r="E15" s="223">
        <f>'Осн. фін. пок.'!D103/('Осн. фін. пок.'!D104+'Осн. фін. пок.'!D105)</f>
        <v>1.901123595505618</v>
      </c>
      <c r="F15" s="223">
        <f>'Осн. фін. пок.'!E103/('Осн. фін. пок.'!E104+'Осн. фін. пок.'!E105)</f>
        <v>1.3415032679738561</v>
      </c>
      <c r="G15" s="223">
        <f>'Осн. фін. пок.'!F103/('Осн. фін. пок.'!F104+'Осн. фін. пок.'!F105)</f>
        <v>3.8217391304347825</v>
      </c>
      <c r="H15" s="30" t="s">
        <v>194</v>
      </c>
    </row>
    <row r="16" spans="1:8" s="15" customFormat="1" ht="56.25">
      <c r="A16" s="16" t="s">
        <v>416</v>
      </c>
      <c r="B16" s="21">
        <v>5120</v>
      </c>
      <c r="C16" s="29" t="s">
        <v>126</v>
      </c>
      <c r="D16" s="223">
        <f>'Осн. фін. пок.'!C100/'Осн. фін. пок.'!C105</f>
        <v>1.1746641074856046</v>
      </c>
      <c r="E16" s="223">
        <f>'Осн. фін. пок.'!D100/'Осн. фін. пок.'!D105</f>
        <v>1.3348314606741574</v>
      </c>
      <c r="F16" s="223">
        <f>'Осн. фін. пок.'!E100/'Осн. фін. пок.'!E105</f>
        <v>1.4199346405228759</v>
      </c>
      <c r="G16" s="223">
        <f>'Осн. фін. пок.'!F100/'Осн. фін. пок.'!F105</f>
        <v>2.5826086956521741</v>
      </c>
      <c r="H16" s="30" t="s">
        <v>196</v>
      </c>
    </row>
    <row r="17" spans="1:10" ht="33.75" customHeight="1">
      <c r="A17" s="14" t="s">
        <v>130</v>
      </c>
      <c r="B17" s="21"/>
      <c r="C17" s="29"/>
      <c r="D17" s="223"/>
      <c r="E17" s="223"/>
      <c r="F17" s="223"/>
      <c r="G17" s="223"/>
      <c r="H17" s="30"/>
    </row>
    <row r="18" spans="1:10" ht="52.5" customHeight="1">
      <c r="A18" s="16" t="s">
        <v>317</v>
      </c>
      <c r="B18" s="21">
        <v>5200</v>
      </c>
      <c r="C18" s="29"/>
      <c r="D18" s="223">
        <f>'IV. Кап. інвестиції'!C7/'I. Фін результат'!C93</f>
        <v>0.58156028368794321</v>
      </c>
      <c r="E18" s="223">
        <f>'IV. Кап. інвестиції'!D7/'I. Фін результат'!D93</f>
        <v>0.69512195121951215</v>
      </c>
      <c r="F18" s="223">
        <f>'IV. Кап. інвестиції'!E7/'I. Фін результат'!E93</f>
        <v>0.25252525252525254</v>
      </c>
      <c r="G18" s="223">
        <f>'IV. Кап. інвестиції'!F7/'I. Фін результат'!F93</f>
        <v>0.69938650306748462</v>
      </c>
      <c r="H18" s="30"/>
    </row>
    <row r="19" spans="1:10" ht="83.25" customHeight="1">
      <c r="A19" s="16" t="s">
        <v>318</v>
      </c>
      <c r="B19" s="21">
        <v>5210</v>
      </c>
      <c r="C19" s="29"/>
      <c r="D19" s="223">
        <f>'Осн. фін. пок.'!C88/'Осн. фін. пок.'!C50</f>
        <v>4.1255785872408935E-3</v>
      </c>
      <c r="E19" s="223">
        <f>'Осн. фін. пок.'!D88/'Осн. фін. пок.'!D50</f>
        <v>5.4028436018957347E-3</v>
      </c>
      <c r="F19" s="223">
        <f>'Осн. фін. пок.'!E88/'Осн. фін. пок.'!E50</f>
        <v>2.2758306781975419E-3</v>
      </c>
      <c r="G19" s="223">
        <f>'Осн. фін. пок.'!F88/'Осн. фін. пок.'!F50</f>
        <v>5.3776121515165809E-3</v>
      </c>
      <c r="H19" s="30"/>
    </row>
    <row r="20" spans="1:10" ht="55.5" customHeight="1">
      <c r="A20" s="16" t="s">
        <v>319</v>
      </c>
      <c r="B20" s="21">
        <v>5220</v>
      </c>
      <c r="C20" s="29" t="s">
        <v>276</v>
      </c>
      <c r="D20" s="223">
        <f>'Осн. фін. пок.'!C99/'Осн. фін. пок.'!C98</f>
        <v>0.50883935434281324</v>
      </c>
      <c r="E20" s="223">
        <f>'Осн. фін. пок.'!D99/'Осн. фін. пок.'!D98</f>
        <v>0.48522895125553916</v>
      </c>
      <c r="F20" s="223">
        <f>'Осн. фін. пок.'!E99/'Осн. фін. пок.'!E98</f>
        <v>0.57466063348416285</v>
      </c>
      <c r="G20" s="223">
        <f>'Осн. фін. пок.'!F99/'Осн. фін. пок.'!F98</f>
        <v>0.64236111111111116</v>
      </c>
      <c r="H20" s="30" t="s">
        <v>195</v>
      </c>
    </row>
    <row r="21" spans="1:10" ht="34.5" customHeight="1">
      <c r="A21" s="14" t="s">
        <v>174</v>
      </c>
      <c r="B21" s="21"/>
      <c r="C21" s="29"/>
      <c r="D21" s="223"/>
      <c r="E21" s="223"/>
      <c r="F21" s="223"/>
      <c r="G21" s="223"/>
      <c r="H21" s="30"/>
    </row>
    <row r="22" spans="1:10" ht="87.75" customHeight="1">
      <c r="A22" s="17" t="s">
        <v>202</v>
      </c>
      <c r="B22" s="21">
        <v>5300</v>
      </c>
      <c r="C22" s="29"/>
      <c r="D22" s="223"/>
      <c r="E22" s="223"/>
      <c r="F22" s="223"/>
      <c r="G22" s="223"/>
      <c r="H22" s="30"/>
    </row>
    <row r="23" spans="1:10" ht="20.100000000000001" customHeight="1">
      <c r="B23" s="32"/>
      <c r="C23" s="32"/>
      <c r="D23" s="32"/>
      <c r="E23" s="32"/>
      <c r="F23" s="32"/>
      <c r="G23" s="32"/>
      <c r="H23" s="32"/>
    </row>
    <row r="24" spans="1:10" ht="20.100000000000001" customHeight="1"/>
    <row r="25" spans="1:10" ht="20.100000000000001" customHeight="1"/>
    <row r="26" spans="1:10" s="3" customFormat="1" ht="20.100000000000001" customHeight="1">
      <c r="A26" s="202" t="s">
        <v>412</v>
      </c>
      <c r="B26" s="12"/>
      <c r="C26" s="1"/>
      <c r="D26" s="388" t="s">
        <v>86</v>
      </c>
      <c r="E26" s="389"/>
      <c r="F26" s="389"/>
      <c r="G26" s="389"/>
      <c r="H26" s="248" t="s">
        <v>444</v>
      </c>
    </row>
    <row r="27" spans="1:10" s="2" customFormat="1" ht="20.100000000000001" customHeight="1">
      <c r="A27" s="41" t="s">
        <v>68</v>
      </c>
      <c r="B27" s="11"/>
      <c r="C27" s="3"/>
      <c r="D27" s="390" t="s">
        <v>69</v>
      </c>
      <c r="E27" s="390"/>
      <c r="F27" s="390"/>
      <c r="G27" s="390"/>
      <c r="H27" s="249" t="s">
        <v>478</v>
      </c>
      <c r="I27" s="13"/>
      <c r="J27" s="13"/>
    </row>
  </sheetData>
  <mergeCells count="11">
    <mergeCell ref="A2:H2"/>
    <mergeCell ref="H4:H5"/>
    <mergeCell ref="D26:G26"/>
    <mergeCell ref="D27:G27"/>
    <mergeCell ref="A4:A5"/>
    <mergeCell ref="B4:B5"/>
    <mergeCell ref="C4:C5"/>
    <mergeCell ref="D4:D5"/>
    <mergeCell ref="E4:E5"/>
    <mergeCell ref="F4:F5"/>
    <mergeCell ref="G4:G5"/>
  </mergeCells>
  <phoneticPr fontId="3" type="noConversion"/>
  <pageMargins left="0.23622047244094491" right="0.15748031496062992" top="0.19685039370078741" bottom="0.19685039370078741" header="0.47244094488188981" footer="0.31496062992125984"/>
  <pageSetup paperSize="9" scale="45" orientation="landscape" r:id="rId1"/>
  <headerFooter alignWithMargins="0"/>
  <ignoredErrors>
    <ignoredError sqref="D8:D9 G17 E17:F17 G13 E13:F13 D12:D14 D16:D20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17</vt:i4>
      </vt:variant>
    </vt:vector>
  </HeadingPairs>
  <TitlesOfParts>
    <vt:vector size="29" baseType="lpstr">
      <vt:lpstr>Осн. фін. пок.</vt:lpstr>
      <vt:lpstr>I. Фін результат</vt:lpstr>
      <vt:lpstr>Розшифровка до Формування</vt:lpstr>
      <vt:lpstr>ІІ. Розр. з бюджетом</vt:lpstr>
      <vt:lpstr>ІІІ. Рух грош. коштів</vt:lpstr>
      <vt:lpstr>Розшифровка до Руху</vt:lpstr>
      <vt:lpstr>IV. Кап. інвестиції</vt:lpstr>
      <vt:lpstr>Розшифровка кап</vt:lpstr>
      <vt:lpstr> V. Коефіцієнти</vt:lpstr>
      <vt:lpstr>6.1. Інша інфо_1</vt:lpstr>
      <vt:lpstr>6.2. Інша інфо_2</vt:lpstr>
      <vt:lpstr>VII Статутн капіт</vt:lpstr>
      <vt:lpstr>' V. Коефіцієнти'!Заголовки_для_печати</vt:lpstr>
      <vt:lpstr>'I. Фін результат'!Заголовки_для_печати</vt:lpstr>
      <vt:lpstr>'ІІ. Розр. з бюджетом'!Заголовки_для_печати</vt:lpstr>
      <vt:lpstr>'ІІІ. Рух грош. коштів'!Заголовки_для_печати</vt:lpstr>
      <vt:lpstr>'Осн. фін. пок.'!Заголовки_для_печати</vt:lpstr>
      <vt:lpstr>' V. Коефіцієнти'!Область_печати</vt:lpstr>
      <vt:lpstr>'6.1. Інша інфо_1'!Область_печати</vt:lpstr>
      <vt:lpstr>'6.2. Інша інфо_2'!Область_печати</vt:lpstr>
      <vt:lpstr>'I. Фін результат'!Область_печати</vt:lpstr>
      <vt:lpstr>'IV. Кап. інвестиції'!Область_печати</vt:lpstr>
      <vt:lpstr>'VII Статутн капіт'!Область_печати</vt:lpstr>
      <vt:lpstr>'ІІ. Розр. з бюджетом'!Область_печати</vt:lpstr>
      <vt:lpstr>'ІІІ. Рух грош. коштів'!Область_печати</vt:lpstr>
      <vt:lpstr>'Осн. фін. пок.'!Область_печати</vt:lpstr>
      <vt:lpstr>'Розшифровка до Руху'!Область_печати</vt:lpstr>
      <vt:lpstr>'Розшифровка до Формування'!Область_печати</vt:lpstr>
      <vt:lpstr>'Розшифровка кап'!Область_печати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bux</cp:lastModifiedBy>
  <cp:lastPrinted>2021-01-15T10:07:40Z</cp:lastPrinted>
  <dcterms:created xsi:type="dcterms:W3CDTF">2003-03-13T16:00:22Z</dcterms:created>
  <dcterms:modified xsi:type="dcterms:W3CDTF">2021-07-22T13:26:02Z</dcterms:modified>
</cp:coreProperties>
</file>